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Rozpočet 2022\"/>
    </mc:Choice>
  </mc:AlternateContent>
  <bookViews>
    <workbookView xWindow="120" yWindow="12" windowWidth="18972" windowHeight="11952" firstSheet="1" activeTab="1"/>
  </bookViews>
  <sheets>
    <sheet name="List1 (3)" sheetId="6" state="hidden" r:id="rId1"/>
    <sheet name="List1 (2)" sheetId="5" r:id="rId2"/>
  </sheets>
  <calcPr calcId="152511"/>
</workbook>
</file>

<file path=xl/calcChain.xml><?xml version="1.0" encoding="utf-8"?>
<calcChain xmlns="http://schemas.openxmlformats.org/spreadsheetml/2006/main">
  <c r="G90" i="5" l="1"/>
  <c r="E90" i="5"/>
  <c r="F90" i="5" s="1"/>
  <c r="D90" i="5"/>
  <c r="F66" i="5"/>
  <c r="F84" i="5" l="1"/>
  <c r="F37" i="5"/>
  <c r="F9" i="5"/>
  <c r="G12" i="5" l="1"/>
  <c r="G29" i="5" s="1"/>
  <c r="E12" i="5" l="1"/>
  <c r="E29" i="5" s="1"/>
  <c r="F11" i="5"/>
  <c r="F86" i="5" l="1"/>
  <c r="F82" i="5"/>
  <c r="F64" i="5"/>
  <c r="F57" i="5"/>
  <c r="F53" i="5"/>
  <c r="F51" i="5"/>
  <c r="F35" i="5"/>
  <c r="F24" i="5"/>
  <c r="F6" i="5" l="1"/>
  <c r="F7" i="5"/>
  <c r="F8" i="5"/>
  <c r="F10" i="5"/>
  <c r="G104" i="5" l="1"/>
  <c r="H235" i="6" l="1"/>
  <c r="H239" i="6" s="1"/>
  <c r="H246" i="6" s="1"/>
  <c r="G235" i="6"/>
  <c r="G239" i="6" s="1"/>
  <c r="G246" i="6" s="1"/>
  <c r="F235" i="6"/>
  <c r="E235" i="6"/>
  <c r="D235" i="6"/>
  <c r="D239" i="6" s="1"/>
  <c r="D246" i="6" s="1"/>
  <c r="F230" i="6"/>
  <c r="F229" i="6"/>
  <c r="F228" i="6"/>
  <c r="F227" i="6"/>
  <c r="F226" i="6"/>
  <c r="F225" i="6"/>
  <c r="F224" i="6"/>
  <c r="H222" i="6"/>
  <c r="G222" i="6"/>
  <c r="E222" i="6"/>
  <c r="E239" i="6" s="1"/>
  <c r="D222" i="6"/>
  <c r="F222" i="6" s="1"/>
  <c r="F221" i="6"/>
  <c r="F218" i="6"/>
  <c r="F217" i="6"/>
  <c r="F216" i="6"/>
  <c r="F215" i="6"/>
  <c r="F214" i="6"/>
  <c r="F213" i="6"/>
  <c r="F212" i="6"/>
  <c r="F211" i="6"/>
  <c r="F210" i="6"/>
  <c r="F209" i="6"/>
  <c r="F208" i="6"/>
  <c r="F206" i="6"/>
  <c r="F205" i="6"/>
  <c r="F204" i="6"/>
  <c r="F202" i="6"/>
  <c r="F201" i="6"/>
  <c r="F199" i="6"/>
  <c r="F198" i="6"/>
  <c r="F197" i="6"/>
  <c r="F196" i="6"/>
  <c r="F195" i="6"/>
  <c r="F194" i="6"/>
  <c r="F193" i="6"/>
  <c r="F192" i="6"/>
  <c r="F190" i="6"/>
  <c r="F188" i="6"/>
  <c r="F187" i="6"/>
  <c r="F186" i="6"/>
  <c r="F185" i="6"/>
  <c r="F184" i="6"/>
  <c r="F183" i="6"/>
  <c r="F182" i="6"/>
  <c r="F181" i="6"/>
  <c r="F180" i="6"/>
  <c r="F178" i="6"/>
  <c r="F177" i="6"/>
  <c r="F176" i="6"/>
  <c r="F175" i="6"/>
  <c r="F174" i="6"/>
  <c r="F173" i="6"/>
  <c r="F172" i="6"/>
  <c r="H170" i="6"/>
  <c r="G170" i="6"/>
  <c r="E170" i="6"/>
  <c r="E162" i="6"/>
  <c r="D162" i="6"/>
  <c r="H153" i="6"/>
  <c r="G153" i="6"/>
  <c r="E153" i="6"/>
  <c r="D153" i="6"/>
  <c r="F153" i="6" s="1"/>
  <c r="F152" i="6"/>
  <c r="F151" i="6"/>
  <c r="F150" i="6"/>
  <c r="F149" i="6"/>
  <c r="H146" i="6"/>
  <c r="G146" i="6"/>
  <c r="E146" i="6"/>
  <c r="F146" i="6" s="1"/>
  <c r="D146" i="6"/>
  <c r="F145" i="6"/>
  <c r="F144" i="6"/>
  <c r="F143" i="6"/>
  <c r="F142" i="6"/>
  <c r="F141" i="6"/>
  <c r="F140" i="6"/>
  <c r="F139" i="6"/>
  <c r="F138" i="6"/>
  <c r="F137" i="6"/>
  <c r="H135" i="6"/>
  <c r="G135" i="6"/>
  <c r="F135" i="6"/>
  <c r="E135" i="6"/>
  <c r="D135" i="6"/>
  <c r="F134" i="6"/>
  <c r="F132" i="6"/>
  <c r="F131" i="6"/>
  <c r="F130" i="6"/>
  <c r="F129" i="6"/>
  <c r="F125" i="6"/>
  <c r="F124" i="6"/>
  <c r="H120" i="6"/>
  <c r="G120" i="6"/>
  <c r="F120" i="6"/>
  <c r="E120" i="6"/>
  <c r="D120" i="6"/>
  <c r="F119" i="6"/>
  <c r="F118" i="6"/>
  <c r="H114" i="6"/>
  <c r="G114" i="6"/>
  <c r="E114" i="6"/>
  <c r="F114" i="6" s="1"/>
  <c r="D114" i="6"/>
  <c r="F112" i="6"/>
  <c r="H108" i="6"/>
  <c r="G108" i="6"/>
  <c r="E108" i="6"/>
  <c r="D108" i="6"/>
  <c r="F108" i="6" s="1"/>
  <c r="F107" i="6"/>
  <c r="F106" i="6"/>
  <c r="F105" i="6"/>
  <c r="F104" i="6"/>
  <c r="H102" i="6"/>
  <c r="G102" i="6"/>
  <c r="E102" i="6"/>
  <c r="F102" i="6" s="1"/>
  <c r="D102" i="6"/>
  <c r="F100" i="6"/>
  <c r="F99" i="6"/>
  <c r="F98" i="6"/>
  <c r="F97" i="6"/>
  <c r="F94" i="6"/>
  <c r="F93" i="6"/>
  <c r="F92" i="6"/>
  <c r="H90" i="6"/>
  <c r="G90" i="6"/>
  <c r="E90" i="6"/>
  <c r="F90" i="6" s="1"/>
  <c r="D90" i="6"/>
  <c r="F89" i="6"/>
  <c r="F88" i="6"/>
  <c r="F87" i="6"/>
  <c r="F86" i="6"/>
  <c r="F85" i="6"/>
  <c r="F84" i="6"/>
  <c r="H82" i="6"/>
  <c r="G82" i="6"/>
  <c r="E82" i="6"/>
  <c r="D82" i="6"/>
  <c r="F82" i="6" s="1"/>
  <c r="F80" i="6"/>
  <c r="F79" i="6"/>
  <c r="F77" i="6"/>
  <c r="F75" i="6"/>
  <c r="F73" i="6"/>
  <c r="H71" i="6"/>
  <c r="G71" i="6"/>
  <c r="E71" i="6"/>
  <c r="F71" i="6" s="1"/>
  <c r="D71" i="6"/>
  <c r="F70" i="6"/>
  <c r="F69" i="6"/>
  <c r="F68" i="6"/>
  <c r="F67" i="6"/>
  <c r="F44" i="6"/>
  <c r="H41" i="6"/>
  <c r="H47" i="6" s="1"/>
  <c r="H245" i="6" s="1"/>
  <c r="H248" i="6" s="1"/>
  <c r="G41" i="6"/>
  <c r="G47" i="6" s="1"/>
  <c r="G245" i="6" s="1"/>
  <c r="G248" i="6" s="1"/>
  <c r="E41" i="6"/>
  <c r="E47" i="6" s="1"/>
  <c r="D41" i="6"/>
  <c r="D47" i="6" s="1"/>
  <c r="D245" i="6" s="1"/>
  <c r="D248" i="6" s="1"/>
  <c r="F40" i="6"/>
  <c r="F39" i="6"/>
  <c r="F38" i="6"/>
  <c r="F37" i="6"/>
  <c r="F36" i="6"/>
  <c r="F35" i="6"/>
  <c r="F32" i="6"/>
  <c r="F30" i="6"/>
  <c r="H28" i="6"/>
  <c r="G28" i="6"/>
  <c r="E28" i="6"/>
  <c r="F28" i="6" s="1"/>
  <c r="D28" i="6"/>
  <c r="F27" i="6"/>
  <c r="F26" i="6"/>
  <c r="F24" i="6"/>
  <c r="H22" i="6"/>
  <c r="G22" i="6"/>
  <c r="E22" i="6"/>
  <c r="F22" i="6" s="1"/>
  <c r="D22" i="6"/>
  <c r="F20" i="6"/>
  <c r="F19" i="6"/>
  <c r="F18" i="6"/>
  <c r="F17" i="6"/>
  <c r="F16" i="6"/>
  <c r="F15" i="6"/>
  <c r="F14" i="6"/>
  <c r="F13" i="6"/>
  <c r="F12" i="6"/>
  <c r="F11" i="6"/>
  <c r="F10" i="6"/>
  <c r="F8" i="6"/>
  <c r="F7" i="6"/>
  <c r="F6" i="6"/>
  <c r="F5" i="6"/>
  <c r="F4" i="6"/>
  <c r="F3" i="6"/>
  <c r="F2" i="6"/>
  <c r="F239" i="6" l="1"/>
  <c r="E246" i="6"/>
  <c r="F246" i="6" s="1"/>
  <c r="E245" i="6"/>
  <c r="F47" i="6"/>
  <c r="F41" i="6"/>
  <c r="E248" i="6" l="1"/>
  <c r="F245" i="6"/>
  <c r="F80" i="5" l="1"/>
  <c r="F70" i="5"/>
  <c r="F61" i="5"/>
  <c r="F59" i="5"/>
  <c r="F49" i="5"/>
  <c r="F47" i="5"/>
  <c r="F45" i="5"/>
  <c r="F41" i="5"/>
  <c r="F39" i="5"/>
  <c r="F33" i="5"/>
  <c r="F26" i="5"/>
  <c r="F22" i="5"/>
  <c r="F20" i="5"/>
  <c r="F18" i="5"/>
  <c r="F14" i="5"/>
  <c r="D104" i="5" l="1"/>
  <c r="G103" i="5"/>
  <c r="G106" i="5" l="1"/>
  <c r="E104" i="5"/>
  <c r="F104" i="5" s="1"/>
  <c r="E103" i="5"/>
  <c r="E106" i="5" l="1"/>
  <c r="D12" i="5"/>
  <c r="D29" i="5" s="1"/>
  <c r="F3" i="5"/>
  <c r="F12" i="5" l="1"/>
  <c r="D103" i="5"/>
  <c r="F29" i="5"/>
  <c r="D106" i="5" l="1"/>
  <c r="F103" i="5"/>
</calcChain>
</file>

<file path=xl/comments1.xml><?xml version="1.0" encoding="utf-8"?>
<comments xmlns="http://schemas.openxmlformats.org/spreadsheetml/2006/main">
  <authors>
    <author>Ucetni</author>
  </authors>
  <commentList>
    <comment ref="A96" authorId="0" shapeId="0">
      <text>
        <r>
          <rPr>
            <b/>
            <sz val="9"/>
            <color indexed="81"/>
            <rFont val="Tahoma"/>
            <family val="2"/>
            <charset val="238"/>
          </rPr>
          <t>Ucetni: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Ucetni</author>
  </authors>
  <commentList>
    <comment ref="A60" authorId="0" shapeId="0">
      <text>
        <r>
          <rPr>
            <b/>
            <sz val="9"/>
            <color indexed="81"/>
            <rFont val="Tahoma"/>
            <family val="2"/>
            <charset val="238"/>
          </rPr>
          <t>Ucetni: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<sst xmlns="http://schemas.openxmlformats.org/spreadsheetml/2006/main" count="373" uniqueCount="246">
  <si>
    <t>odpa</t>
  </si>
  <si>
    <t>pol</t>
  </si>
  <si>
    <t>popis</t>
  </si>
  <si>
    <t>%</t>
  </si>
  <si>
    <t>finanční výbor</t>
  </si>
  <si>
    <t>poznámka</t>
  </si>
  <si>
    <t>Daň z příjmu FO ze závislé</t>
  </si>
  <si>
    <t>Daň z příjmu FO se SVČ</t>
  </si>
  <si>
    <t>Daň příjmu FO z kapi. výnosů</t>
  </si>
  <si>
    <t>Daň z příjmu PO</t>
  </si>
  <si>
    <t>Daň z příjmu PO obec</t>
  </si>
  <si>
    <t>DPH</t>
  </si>
  <si>
    <t>Odvody za odnětí zem.</t>
  </si>
  <si>
    <t>Poplatky za odnětí ..lesa</t>
  </si>
  <si>
    <t>Poplatek ze psů</t>
  </si>
  <si>
    <t>Poplatek za veř. prostranství</t>
  </si>
  <si>
    <t>Poplatek ze vstupného</t>
  </si>
  <si>
    <t>Správní poplatky</t>
  </si>
  <si>
    <t>Daň z nemovitostí</t>
  </si>
  <si>
    <t>Neinves. transfer ze SR</t>
  </si>
  <si>
    <t>celkem</t>
  </si>
  <si>
    <t>Knihovna příjmy</t>
  </si>
  <si>
    <t>Byt. služby</t>
  </si>
  <si>
    <t>Byt. pronájmy</t>
  </si>
  <si>
    <t>Celkem</t>
  </si>
  <si>
    <t>příjmy - svoz odpadu</t>
  </si>
  <si>
    <t>příspěvek - EKOKOM</t>
  </si>
  <si>
    <t xml:space="preserve">Příjmy služby </t>
  </si>
  <si>
    <t>Příjmy ze zboží</t>
  </si>
  <si>
    <t>Ostatní příjmy z vlastní (břemena)</t>
  </si>
  <si>
    <t xml:space="preserve">Odvody PO </t>
  </si>
  <si>
    <t>Příjmy z pronájmu pozemků</t>
  </si>
  <si>
    <t>Příjmy z pronájmu nemovitostí</t>
  </si>
  <si>
    <t>Příjmy z úroků</t>
  </si>
  <si>
    <t>CELKEM PŘÍJMY</t>
  </si>
  <si>
    <t>Silnice - materiál</t>
  </si>
  <si>
    <t>Silnice - nákup služeb</t>
  </si>
  <si>
    <t>Silnice opravy</t>
  </si>
  <si>
    <t>Silnice - zimní údržba</t>
  </si>
  <si>
    <t>Kontrola STK</t>
  </si>
  <si>
    <t>Neinvest. transfer - ČOV</t>
  </si>
  <si>
    <t>Neinvestiční transfery obcím</t>
  </si>
  <si>
    <t>Neivestiční transfery PO</t>
  </si>
  <si>
    <t>Knihovna - knihy</t>
  </si>
  <si>
    <t>Knihovna - nákup materiálu</t>
  </si>
  <si>
    <t>Knihovna - poštovné</t>
  </si>
  <si>
    <t>Knihovna - služby</t>
  </si>
  <si>
    <t>Knihovna - opravy</t>
  </si>
  <si>
    <t>Knihovna cestovné</t>
  </si>
  <si>
    <t>Včelaři</t>
  </si>
  <si>
    <t>Byt - materiál</t>
  </si>
  <si>
    <t>Byt - voda</t>
  </si>
  <si>
    <t>Byt - teplo</t>
  </si>
  <si>
    <t>Byt - elektřina</t>
  </si>
  <si>
    <t>Byt - plyn</t>
  </si>
  <si>
    <t>Byt - služby</t>
  </si>
  <si>
    <t>VO materiál</t>
  </si>
  <si>
    <t>VO elektřina</t>
  </si>
  <si>
    <t>VO služby</t>
  </si>
  <si>
    <t>VO opravy</t>
  </si>
  <si>
    <t>Hřbitovy - služby</t>
  </si>
  <si>
    <t>Odpad - materiál</t>
  </si>
  <si>
    <t>odpad - služby svoz</t>
  </si>
  <si>
    <t>Ochrana obyvat. - nespec. rezerva</t>
  </si>
  <si>
    <t>SDH - DHIM</t>
  </si>
  <si>
    <t>SDH plyn</t>
  </si>
  <si>
    <t>SDH- elektřina</t>
  </si>
  <si>
    <t>SDH PHM</t>
  </si>
  <si>
    <t>SDH školení</t>
  </si>
  <si>
    <t>SDH opravy</t>
  </si>
  <si>
    <t>SDH voda</t>
  </si>
  <si>
    <t>SDH elektřina</t>
  </si>
  <si>
    <t>Odměny členů zastupitelstva</t>
  </si>
  <si>
    <t>Povinné sociální</t>
  </si>
  <si>
    <t>Povinné zdravotní</t>
  </si>
  <si>
    <t>Pohoštění</t>
  </si>
  <si>
    <t>Platy zaměstnanců</t>
  </si>
  <si>
    <t>Ostatní platy</t>
  </si>
  <si>
    <t>Ostatní osobní výdaje -dohody</t>
  </si>
  <si>
    <t>Povinné úrazové</t>
  </si>
  <si>
    <t>Knihy</t>
  </si>
  <si>
    <t>DHIM</t>
  </si>
  <si>
    <t>Nákup materiálu</t>
  </si>
  <si>
    <t>Studená voda</t>
  </si>
  <si>
    <t>Plyn</t>
  </si>
  <si>
    <t>Elektrická energie</t>
  </si>
  <si>
    <t>PHM</t>
  </si>
  <si>
    <t>Služby pošt</t>
  </si>
  <si>
    <t>Služby telekomunikací</t>
  </si>
  <si>
    <t>Služby peněžních ústavů</t>
  </si>
  <si>
    <t>Služby školení</t>
  </si>
  <si>
    <t>Služby zpracování dat</t>
  </si>
  <si>
    <t>Nákup služeb</t>
  </si>
  <si>
    <t>Opravy a udržování</t>
  </si>
  <si>
    <t>Programové vybavení</t>
  </si>
  <si>
    <t>Cestovné</t>
  </si>
  <si>
    <t>Záloha pokladně</t>
  </si>
  <si>
    <t>Věcné dary</t>
  </si>
  <si>
    <t>Ostatní neinvestiční trans.</t>
  </si>
  <si>
    <t>Ostatní neinvestiční trans. Veř.roz.</t>
  </si>
  <si>
    <t>Dary obyvatelstvu</t>
  </si>
  <si>
    <t>SKS- DHIM</t>
  </si>
  <si>
    <t>SKS - materiál</t>
  </si>
  <si>
    <t>SKS - voda</t>
  </si>
  <si>
    <t>SKS - elektřina</t>
  </si>
  <si>
    <t>SKS - plyn</t>
  </si>
  <si>
    <t>SKS - telekomunikace</t>
  </si>
  <si>
    <t>SKS nákup služeb</t>
  </si>
  <si>
    <t>SKS opravy</t>
  </si>
  <si>
    <t>Celkem výdaje</t>
  </si>
  <si>
    <t>příjmy</t>
  </si>
  <si>
    <t>výdaje</t>
  </si>
  <si>
    <t>konsolidace</t>
  </si>
  <si>
    <t>Byt - opravy a udržování</t>
  </si>
  <si>
    <t>celkem Zpupná Lhota</t>
  </si>
  <si>
    <t>celkem Chotěbuz</t>
  </si>
  <si>
    <t>Územní plán</t>
  </si>
  <si>
    <t>Ostatní nákupy jinde nezařazené</t>
  </si>
  <si>
    <t>Projekt chodník pro výstavbu</t>
  </si>
  <si>
    <t>Neivestiční transfery PO -odpisy</t>
  </si>
  <si>
    <t>Náhrada v době nemoci</t>
  </si>
  <si>
    <t>Hřbitovy - voda</t>
  </si>
  <si>
    <t>SDH - materiál</t>
  </si>
  <si>
    <t>SDH služby</t>
  </si>
  <si>
    <t>Odměny za užití duševního ..</t>
  </si>
  <si>
    <t>Konzultační, poradenské služby</t>
  </si>
  <si>
    <t xml:space="preserve">PZKO Zpupná Lhota </t>
  </si>
  <si>
    <t xml:space="preserve">PZKO Chotěbuz </t>
  </si>
  <si>
    <t>žádost</t>
  </si>
  <si>
    <t>SDH - voda</t>
  </si>
  <si>
    <t>Neinves. TJ Sokol</t>
  </si>
  <si>
    <t>Neinves. Charita</t>
  </si>
  <si>
    <t>Neinves. Tabita</t>
  </si>
  <si>
    <t>Klub důchodců-</t>
  </si>
  <si>
    <t>Klub vojenské historie</t>
  </si>
  <si>
    <t>Neinvestiční transfer ze SR</t>
  </si>
  <si>
    <t>Knihovna - DHIM</t>
  </si>
  <si>
    <t>Ostatní neinvestiční -VPP</t>
  </si>
  <si>
    <t>smlouva</t>
  </si>
  <si>
    <t xml:space="preserve">SDH služby </t>
  </si>
  <si>
    <t xml:space="preserve">SDH - opravy </t>
  </si>
  <si>
    <t>SKS - oprava chodeb</t>
  </si>
  <si>
    <t>TAM TAM sdružení</t>
  </si>
  <si>
    <t>Rekonstrukce OÚ</t>
  </si>
  <si>
    <t>Stavby - zastávky</t>
  </si>
  <si>
    <t>Platba daní SR</t>
  </si>
  <si>
    <t>Platba daní a poplatků krajům a ob</t>
  </si>
  <si>
    <t>dopis kraj</t>
  </si>
  <si>
    <t>smlouva VPP</t>
  </si>
  <si>
    <t>* žádost domy Pohoda Český Těšín</t>
  </si>
  <si>
    <t>* žádost záchranná stanice Bartošovice</t>
  </si>
  <si>
    <t>SKS- oprava hřiště před SKS</t>
  </si>
  <si>
    <t>Návrh FV</t>
  </si>
  <si>
    <t xml:space="preserve">Žádosti, které přišli po projednání: </t>
  </si>
  <si>
    <t>* Tabita Český Těšín</t>
  </si>
  <si>
    <t xml:space="preserve">* Tam Tam </t>
  </si>
  <si>
    <t>rozpočet po změnách 2017</t>
  </si>
  <si>
    <t>výsledek k 31.12.2017</t>
  </si>
  <si>
    <t>návrh 2018</t>
  </si>
  <si>
    <t>Příjmy z úhrad za dobývání</t>
  </si>
  <si>
    <t>Daň z hazardních her</t>
  </si>
  <si>
    <t>Zrušený odvod loterií</t>
  </si>
  <si>
    <t>dotace volby</t>
  </si>
  <si>
    <t>Ostatní služby - mobilní rozhlas</t>
  </si>
  <si>
    <t>Neinvestiční transfer krajům</t>
  </si>
  <si>
    <t>Neinvestišním transfer PO</t>
  </si>
  <si>
    <t>výsledek k 30.12.2017</t>
  </si>
  <si>
    <t>smlouva kraj</t>
  </si>
  <si>
    <t>Byt- budovy, haly, stavby</t>
  </si>
  <si>
    <t>***</t>
  </si>
  <si>
    <t>Hřbitovy elektřina</t>
  </si>
  <si>
    <t>Hřbitovy - opravy a udržování</t>
  </si>
  <si>
    <t>Zpupná Lhota</t>
  </si>
  <si>
    <t>Chotěbuz</t>
  </si>
  <si>
    <t>žádost jsou tam i bez ceny</t>
  </si>
  <si>
    <t>PS ČR - ostatní platy</t>
  </si>
  <si>
    <t>PS ČR - ostatní osobní výdaje</t>
  </si>
  <si>
    <t>PS ČR - povinné pojistné</t>
  </si>
  <si>
    <t>PS ČR - materiál</t>
  </si>
  <si>
    <t>PS ČR - poštovné</t>
  </si>
  <si>
    <t>PS ČR - pohoštění</t>
  </si>
  <si>
    <t xml:space="preserve">celkem </t>
  </si>
  <si>
    <t>Prezident - ostatní platy</t>
  </si>
  <si>
    <t>Prezident - ostatní osobní výdaje</t>
  </si>
  <si>
    <t>Prezident - pojistné</t>
  </si>
  <si>
    <t>Prezident - materiál</t>
  </si>
  <si>
    <t>Prezident - poštovní služby</t>
  </si>
  <si>
    <t xml:space="preserve">Prezident - pohoštění </t>
  </si>
  <si>
    <t xml:space="preserve">dopis kraj </t>
  </si>
  <si>
    <t>výsledek k 31. 12. 2017</t>
  </si>
  <si>
    <t>Ochranné pomůcky</t>
  </si>
  <si>
    <t>HZS MSK</t>
  </si>
  <si>
    <t>Vratky transferů</t>
  </si>
  <si>
    <t>není žádost</t>
  </si>
  <si>
    <t xml:space="preserve">žádost </t>
  </si>
  <si>
    <t>2 různé žádosti</t>
  </si>
  <si>
    <t>* PZKO Zpupná Lhota</t>
  </si>
  <si>
    <t>Činnosti knihovnické</t>
  </si>
  <si>
    <t>Bytové hospodářství</t>
  </si>
  <si>
    <t>Daňové příjmy</t>
  </si>
  <si>
    <t>1…</t>
  </si>
  <si>
    <t>Sběr a svoz komunálního odpadu</t>
  </si>
  <si>
    <t>Činnost místní správy</t>
  </si>
  <si>
    <t>Silnice</t>
  </si>
  <si>
    <t>Základní škola</t>
  </si>
  <si>
    <t>Veřejné osvětlení</t>
  </si>
  <si>
    <t>Pohřebnictví</t>
  </si>
  <si>
    <t>Požární ochrana dobrovolná část</t>
  </si>
  <si>
    <t>Zastupitelstvo obce</t>
  </si>
  <si>
    <t>Výměna kotle č.p.90</t>
  </si>
  <si>
    <t>oprava rozvodu plynu</t>
  </si>
  <si>
    <t>bytovka - stavební výbor</t>
  </si>
  <si>
    <t>Linoleum SKS- stavební</t>
  </si>
  <si>
    <t>VO stavby</t>
  </si>
  <si>
    <t>VO - stavební výbor</t>
  </si>
  <si>
    <t>stavební výbor</t>
  </si>
  <si>
    <t>Chodník - stavební</t>
  </si>
  <si>
    <t>Workout- stavební</t>
  </si>
  <si>
    <t>Zeleň</t>
  </si>
  <si>
    <t>financování</t>
  </si>
  <si>
    <t>pokrytí schodku rozpočtu bude z přebytku hospodaření minulých let</t>
  </si>
  <si>
    <t>Zájmová činnost - SKS</t>
  </si>
  <si>
    <t>Ostatní tělovýchova - TJ Sokol</t>
  </si>
  <si>
    <t>Ostatní zájmová činnost</t>
  </si>
  <si>
    <t>Sociální péče</t>
  </si>
  <si>
    <t>Ostatní záležitosti pozemních komun.</t>
  </si>
  <si>
    <t>Provoz veřejné silniční dopravy</t>
  </si>
  <si>
    <t>Pitná voda</t>
  </si>
  <si>
    <t xml:space="preserve">Sportovní zařízení </t>
  </si>
  <si>
    <t>Splátka půjčených pros. od obyvatelstva</t>
  </si>
  <si>
    <t>Ostatní inves.transfer ze SR</t>
  </si>
  <si>
    <t>Investiční přijaté transfery od krajů</t>
  </si>
  <si>
    <t>Změny technologie vytápění</t>
  </si>
  <si>
    <t>rozpočet 2022</t>
  </si>
  <si>
    <t>očekávané plnění k 31.12.2021</t>
  </si>
  <si>
    <t>rozpočet po změnách 2021</t>
  </si>
  <si>
    <t>Splátka půjčených prost. od PO</t>
  </si>
  <si>
    <t>Ostatní neinvestiční transfer ze SR</t>
  </si>
  <si>
    <t>investiční přijaté transfery ze SF</t>
  </si>
  <si>
    <t>Ostatní přijaté vratky transferů</t>
  </si>
  <si>
    <t>Léky a zdravotnický materiál</t>
  </si>
  <si>
    <t>Volby PS</t>
  </si>
  <si>
    <t>Územní rozvoj - koupě</t>
  </si>
  <si>
    <t>Financování v roce 2022</t>
  </si>
  <si>
    <t>Aktivní dlouhodobé operace - příjmy</t>
  </si>
  <si>
    <t>Aktivní dlouhodobé operace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</si>
</sst>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4" fontId="0" fillId="2" borderId="2" xfId="0" applyNumberFormat="1" applyFill="1" applyBorder="1"/>
    <xf numFmtId="4" fontId="0" fillId="2" borderId="0" xfId="0" applyNumberFormat="1" applyFill="1" applyBorder="1"/>
    <xf numFmtId="4" fontId="0" fillId="2" borderId="7" xfId="0" applyNumberFormat="1" applyFill="1" applyBorder="1"/>
    <xf numFmtId="0" fontId="0" fillId="2" borderId="2" xfId="0" applyFill="1" applyBorder="1"/>
    <xf numFmtId="0" fontId="0" fillId="0" borderId="0" xfId="0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2" xfId="0" applyFont="1" applyBorder="1"/>
    <xf numFmtId="0" fontId="2" fillId="0" borderId="0" xfId="0" applyFont="1"/>
    <xf numFmtId="4" fontId="3" fillId="0" borderId="0" xfId="0" applyNumberFormat="1" applyFont="1"/>
    <xf numFmtId="0" fontId="0" fillId="0" borderId="4" xfId="0" applyFill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 wrapText="1"/>
    </xf>
    <xf numFmtId="4" fontId="0" fillId="0" borderId="11" xfId="0" applyNumberFormat="1" applyBorder="1"/>
    <xf numFmtId="4" fontId="0" fillId="0" borderId="10" xfId="0" applyNumberFormat="1" applyBorder="1"/>
    <xf numFmtId="0" fontId="0" fillId="0" borderId="10" xfId="0" applyBorder="1"/>
    <xf numFmtId="4" fontId="0" fillId="0" borderId="12" xfId="0" applyNumberFormat="1" applyBorder="1"/>
    <xf numFmtId="0" fontId="0" fillId="0" borderId="11" xfId="0" applyBorder="1"/>
    <xf numFmtId="4" fontId="0" fillId="0" borderId="10" xfId="0" applyNumberFormat="1" applyFill="1" applyBorder="1"/>
    <xf numFmtId="0" fontId="0" fillId="0" borderId="12" xfId="0" applyBorder="1"/>
    <xf numFmtId="4" fontId="1" fillId="2" borderId="7" xfId="0" applyNumberFormat="1" applyFont="1" applyFill="1" applyBorder="1"/>
    <xf numFmtId="4" fontId="1" fillId="0" borderId="12" xfId="0" applyNumberFormat="1" applyFont="1" applyBorder="1"/>
    <xf numFmtId="4" fontId="1" fillId="2" borderId="0" xfId="0" applyNumberFormat="1" applyFont="1" applyFill="1" applyBorder="1"/>
    <xf numFmtId="4" fontId="1" fillId="0" borderId="0" xfId="0" applyNumberFormat="1" applyFont="1" applyBorder="1"/>
    <xf numFmtId="4" fontId="1" fillId="0" borderId="10" xfId="0" applyNumberFormat="1" applyFont="1" applyBorder="1"/>
    <xf numFmtId="4" fontId="0" fillId="3" borderId="0" xfId="0" applyNumberFormat="1" applyFill="1" applyBorder="1"/>
    <xf numFmtId="4" fontId="0" fillId="3" borderId="10" xfId="0" applyNumberFormat="1" applyFill="1" applyBorder="1"/>
    <xf numFmtId="0" fontId="1" fillId="0" borderId="5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0" fillId="0" borderId="11" xfId="0" applyNumberFormat="1" applyFont="1" applyBorder="1"/>
    <xf numFmtId="4" fontId="0" fillId="0" borderId="10" xfId="0" applyNumberFormat="1" applyFont="1" applyBorder="1"/>
    <xf numFmtId="4" fontId="0" fillId="0" borderId="10" xfId="0" applyNumberFormat="1" applyFont="1" applyFill="1" applyBorder="1"/>
    <xf numFmtId="0" fontId="1" fillId="0" borderId="7" xfId="0" applyFont="1" applyFill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4" fontId="1" fillId="0" borderId="11" xfId="0" applyNumberFormat="1" applyFont="1" applyBorder="1"/>
    <xf numFmtId="0" fontId="0" fillId="3" borderId="11" xfId="0" applyFill="1" applyBorder="1"/>
    <xf numFmtId="0" fontId="1" fillId="0" borderId="3" xfId="0" applyFont="1" applyFill="1" applyBorder="1"/>
    <xf numFmtId="0" fontId="0" fillId="0" borderId="5" xfId="0" applyFill="1" applyBorder="1"/>
    <xf numFmtId="0" fontId="0" fillId="3" borderId="10" xfId="0" applyFill="1" applyBorder="1"/>
    <xf numFmtId="4" fontId="1" fillId="3" borderId="0" xfId="0" applyNumberFormat="1" applyFont="1" applyFill="1" applyBorder="1"/>
    <xf numFmtId="0" fontId="0" fillId="0" borderId="8" xfId="0" applyFill="1" applyBorder="1"/>
    <xf numFmtId="4" fontId="0" fillId="2" borderId="3" xfId="0" applyNumberFormat="1" applyFill="1" applyBorder="1"/>
    <xf numFmtId="4" fontId="0" fillId="2" borderId="8" xfId="0" applyNumberFormat="1" applyFill="1" applyBorder="1"/>
    <xf numFmtId="4" fontId="0" fillId="2" borderId="5" xfId="0" applyNumberFormat="1" applyFill="1" applyBorder="1"/>
    <xf numFmtId="4" fontId="1" fillId="2" borderId="5" xfId="0" applyNumberFormat="1" applyFont="1" applyFill="1" applyBorder="1"/>
    <xf numFmtId="4" fontId="1" fillId="2" borderId="8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4" fontId="3" fillId="2" borderId="7" xfId="0" applyNumberFormat="1" applyFont="1" applyFill="1" applyBorder="1"/>
    <xf numFmtId="4" fontId="4" fillId="2" borderId="7" xfId="0" applyNumberFormat="1" applyFont="1" applyFill="1" applyBorder="1"/>
    <xf numFmtId="0" fontId="2" fillId="0" borderId="12" xfId="0" applyFont="1" applyBorder="1"/>
    <xf numFmtId="4" fontId="3" fillId="3" borderId="0" xfId="0" applyNumberFormat="1" applyFont="1" applyFill="1"/>
    <xf numFmtId="4" fontId="3" fillId="0" borderId="12" xfId="0" applyNumberFormat="1" applyFont="1" applyBorder="1"/>
    <xf numFmtId="0" fontId="3" fillId="0" borderId="0" xfId="0" applyFont="1"/>
    <xf numFmtId="4" fontId="1" fillId="2" borderId="2" xfId="0" applyNumberFormat="1" applyFont="1" applyFill="1" applyBorder="1"/>
    <xf numFmtId="4" fontId="7" fillId="3" borderId="10" xfId="0" applyNumberFormat="1" applyFont="1" applyFill="1" applyBorder="1"/>
    <xf numFmtId="0" fontId="1" fillId="3" borderId="9" xfId="0" applyFont="1" applyFill="1" applyBorder="1" applyAlignment="1">
      <alignment horizontal="center"/>
    </xf>
    <xf numFmtId="4" fontId="1" fillId="3" borderId="12" xfId="0" applyNumberFormat="1" applyFont="1" applyFill="1" applyBorder="1"/>
    <xf numFmtId="0" fontId="1" fillId="3" borderId="14" xfId="0" applyFont="1" applyFill="1" applyBorder="1" applyAlignment="1">
      <alignment horizontal="center"/>
    </xf>
    <xf numFmtId="0" fontId="7" fillId="3" borderId="10" xfId="0" applyFont="1" applyFill="1" applyBorder="1"/>
    <xf numFmtId="4" fontId="1" fillId="2" borderId="3" xfId="0" applyNumberFormat="1" applyFont="1" applyFill="1" applyBorder="1"/>
    <xf numFmtId="0" fontId="7" fillId="3" borderId="11" xfId="0" applyFont="1" applyFill="1" applyBorder="1"/>
    <xf numFmtId="0" fontId="0" fillId="0" borderId="6" xfId="0" applyFont="1" applyBorder="1"/>
    <xf numFmtId="0" fontId="0" fillId="0" borderId="7" xfId="0" applyFont="1" applyBorder="1"/>
    <xf numFmtId="4" fontId="0" fillId="0" borderId="5" xfId="0" applyNumberFormat="1" applyBorder="1"/>
    <xf numFmtId="0" fontId="1" fillId="3" borderId="11" xfId="0" applyFont="1" applyFill="1" applyBorder="1" applyAlignment="1">
      <alignment horizontal="center"/>
    </xf>
    <xf numFmtId="4" fontId="1" fillId="0" borderId="5" xfId="0" applyNumberFormat="1" applyFont="1" applyBorder="1"/>
    <xf numFmtId="4" fontId="0" fillId="3" borderId="7" xfId="0" applyNumberFormat="1" applyFill="1" applyBorder="1"/>
    <xf numFmtId="4" fontId="0" fillId="0" borderId="0" xfId="0" applyNumberFormat="1" applyFill="1" applyBorder="1"/>
    <xf numFmtId="4" fontId="1" fillId="0" borderId="7" xfId="0" applyNumberFormat="1" applyFont="1" applyBorder="1"/>
    <xf numFmtId="4" fontId="0" fillId="2" borderId="1" xfId="0" applyNumberFormat="1" applyFill="1" applyBorder="1"/>
    <xf numFmtId="4" fontId="0" fillId="2" borderId="4" xfId="0" applyNumberFormat="1" applyFill="1" applyBorder="1"/>
    <xf numFmtId="4" fontId="1" fillId="2" borderId="6" xfId="0" applyNumberFormat="1" applyFont="1" applyFill="1" applyBorder="1"/>
    <xf numFmtId="4" fontId="1" fillId="3" borderId="10" xfId="0" applyNumberFormat="1" applyFont="1" applyFill="1" applyBorder="1"/>
    <xf numFmtId="4" fontId="0" fillId="0" borderId="3" xfId="0" applyNumberFormat="1" applyBorder="1"/>
    <xf numFmtId="4" fontId="0" fillId="0" borderId="5" xfId="0" applyNumberFormat="1" applyFill="1" applyBorder="1"/>
    <xf numFmtId="0" fontId="0" fillId="2" borderId="1" xfId="0" applyFill="1" applyBorder="1"/>
    <xf numFmtId="4" fontId="1" fillId="2" borderId="4" xfId="0" applyNumberFormat="1" applyFont="1" applyFill="1" applyBorder="1"/>
    <xf numFmtId="0" fontId="2" fillId="0" borderId="8" xfId="0" applyFont="1" applyBorder="1"/>
    <xf numFmtId="4" fontId="0" fillId="2" borderId="6" xfId="0" applyNumberFormat="1" applyFill="1" applyBorder="1"/>
    <xf numFmtId="0" fontId="1" fillId="0" borderId="5" xfId="0" applyFont="1" applyBorder="1" applyAlignment="1">
      <alignment horizontal="center"/>
    </xf>
    <xf numFmtId="0" fontId="0" fillId="0" borderId="4" xfId="0" applyFont="1" applyBorder="1"/>
    <xf numFmtId="4" fontId="0" fillId="2" borderId="0" xfId="0" applyNumberFormat="1" applyFont="1" applyFill="1" applyBorder="1"/>
    <xf numFmtId="4" fontId="0" fillId="2" borderId="5" xfId="0" applyNumberFormat="1" applyFont="1" applyFill="1" applyBorder="1"/>
    <xf numFmtId="0" fontId="0" fillId="0" borderId="0" xfId="0" applyFont="1" applyFill="1" applyBorder="1"/>
    <xf numFmtId="4" fontId="1" fillId="0" borderId="12" xfId="0" applyNumberFormat="1" applyFont="1" applyFill="1" applyBorder="1"/>
    <xf numFmtId="4" fontId="1" fillId="0" borderId="3" xfId="0" applyNumberFormat="1" applyFont="1" applyBorder="1"/>
    <xf numFmtId="4" fontId="0" fillId="0" borderId="5" xfId="0" applyNumberFormat="1" applyFont="1" applyBorder="1"/>
    <xf numFmtId="4" fontId="1" fillId="2" borderId="1" xfId="0" applyNumberFormat="1" applyFont="1" applyFill="1" applyBorder="1"/>
    <xf numFmtId="4" fontId="0" fillId="2" borderId="4" xfId="0" applyNumberFormat="1" applyFont="1" applyFill="1" applyBorder="1"/>
    <xf numFmtId="4" fontId="1" fillId="3" borderId="11" xfId="0" applyNumberFormat="1" applyFont="1" applyFill="1" applyBorder="1"/>
    <xf numFmtId="0" fontId="0" fillId="0" borderId="0" xfId="0" applyFont="1" applyBorder="1"/>
    <xf numFmtId="4" fontId="7" fillId="0" borderId="10" xfId="0" applyNumberFormat="1" applyFont="1" applyBorder="1"/>
    <xf numFmtId="0" fontId="0" fillId="0" borderId="5" xfId="0" applyFont="1" applyFill="1" applyBorder="1"/>
    <xf numFmtId="4" fontId="6" fillId="0" borderId="11" xfId="0" applyNumberFormat="1" applyFont="1" applyBorder="1"/>
    <xf numFmtId="0" fontId="5" fillId="0" borderId="11" xfId="0" applyFont="1" applyBorder="1"/>
    <xf numFmtId="0" fontId="5" fillId="0" borderId="10" xfId="0" applyFont="1" applyBorder="1"/>
    <xf numFmtId="0" fontId="5" fillId="0" borderId="12" xfId="0" applyFont="1" applyBorder="1"/>
    <xf numFmtId="4" fontId="0" fillId="0" borderId="0" xfId="0" applyNumberFormat="1" applyFont="1" applyFill="1" applyBorder="1"/>
    <xf numFmtId="4" fontId="0" fillId="3" borderId="0" xfId="0" applyNumberFormat="1" applyFont="1" applyFill="1" applyBorder="1"/>
    <xf numFmtId="4" fontId="0" fillId="0" borderId="0" xfId="0" applyNumberFormat="1" applyFont="1" applyBorder="1"/>
    <xf numFmtId="4" fontId="1" fillId="0" borderId="0" xfId="0" applyNumberFormat="1" applyFont="1" applyFill="1" applyBorder="1"/>
    <xf numFmtId="4" fontId="6" fillId="0" borderId="0" xfId="0" applyNumberFormat="1" applyFont="1" applyBorder="1"/>
    <xf numFmtId="4" fontId="6" fillId="3" borderId="0" xfId="0" applyNumberFormat="1" applyFont="1" applyFill="1" applyBorder="1"/>
    <xf numFmtId="4" fontId="5" fillId="0" borderId="0" xfId="0" applyNumberFormat="1" applyFont="1" applyBorder="1"/>
    <xf numFmtId="0" fontId="3" fillId="0" borderId="6" xfId="0" applyFont="1" applyBorder="1"/>
    <xf numFmtId="0" fontId="3" fillId="0" borderId="7" xfId="0" applyFont="1" applyBorder="1"/>
    <xf numFmtId="4" fontId="0" fillId="3" borderId="10" xfId="0" applyNumberFormat="1" applyFont="1" applyFill="1" applyBorder="1"/>
    <xf numFmtId="0" fontId="0" fillId="2" borderId="3" xfId="0" applyFill="1" applyBorder="1"/>
    <xf numFmtId="0" fontId="1" fillId="0" borderId="10" xfId="0" applyFont="1" applyBorder="1" applyAlignment="1">
      <alignment horizontal="center"/>
    </xf>
    <xf numFmtId="0" fontId="0" fillId="0" borderId="7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10" fillId="0" borderId="10" xfId="0" applyFont="1" applyBorder="1"/>
    <xf numFmtId="0" fontId="10" fillId="0" borderId="5" xfId="0" applyFont="1" applyBorder="1"/>
    <xf numFmtId="0" fontId="10" fillId="3" borderId="10" xfId="0" applyFont="1" applyFill="1" applyBorder="1"/>
    <xf numFmtId="0" fontId="11" fillId="0" borderId="10" xfId="0" applyFont="1" applyBorder="1"/>
    <xf numFmtId="0" fontId="10" fillId="0" borderId="0" xfId="0" applyFont="1" applyBorder="1"/>
    <xf numFmtId="4" fontId="10" fillId="0" borderId="0" xfId="0" applyNumberFormat="1" applyFont="1" applyFill="1" applyBorder="1"/>
    <xf numFmtId="4" fontId="0" fillId="3" borderId="2" xfId="0" applyNumberFormat="1" applyFill="1" applyBorder="1"/>
    <xf numFmtId="0" fontId="5" fillId="0" borderId="0" xfId="0" applyFont="1"/>
    <xf numFmtId="4" fontId="5" fillId="0" borderId="0" xfId="0" applyNumberFormat="1" applyFont="1"/>
    <xf numFmtId="0" fontId="1" fillId="2" borderId="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0" fillId="2" borderId="5" xfId="0" applyNumberFormat="1" applyFill="1" applyBorder="1" applyAlignment="1">
      <alignment horizontal="right"/>
    </xf>
    <xf numFmtId="4" fontId="0" fillId="2" borderId="5" xfId="0" applyNumberFormat="1" applyFont="1" applyFill="1" applyBorder="1" applyAlignment="1">
      <alignment horizontal="right"/>
    </xf>
    <xf numFmtId="0" fontId="0" fillId="0" borderId="7" xfId="0" applyFill="1" applyBorder="1"/>
    <xf numFmtId="4" fontId="0" fillId="2" borderId="6" xfId="0" applyNumberFormat="1" applyFont="1" applyFill="1" applyBorder="1"/>
    <xf numFmtId="4" fontId="0" fillId="2" borderId="7" xfId="0" applyNumberFormat="1" applyFont="1" applyFill="1" applyBorder="1"/>
    <xf numFmtId="4" fontId="0" fillId="2" borderId="8" xfId="0" applyNumberFormat="1" applyFont="1" applyFill="1" applyBorder="1"/>
    <xf numFmtId="0" fontId="0" fillId="0" borderId="2" xfId="0" applyFill="1" applyBorder="1"/>
    <xf numFmtId="4" fontId="0" fillId="2" borderId="1" xfId="0" applyNumberFormat="1" applyFont="1" applyFill="1" applyBorder="1"/>
    <xf numFmtId="4" fontId="0" fillId="2" borderId="2" xfId="0" applyNumberFormat="1" applyFont="1" applyFill="1" applyBorder="1"/>
    <xf numFmtId="4" fontId="0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5" xfId="0" applyFont="1" applyBorder="1"/>
    <xf numFmtId="0" fontId="0" fillId="0" borderId="8" xfId="0" applyFont="1" applyBorder="1"/>
    <xf numFmtId="4" fontId="0" fillId="0" borderId="12" xfId="0" applyNumberFormat="1" applyFont="1" applyBorder="1"/>
    <xf numFmtId="0" fontId="0" fillId="0" borderId="10" xfId="0" applyFont="1" applyBorder="1"/>
    <xf numFmtId="4" fontId="0" fillId="0" borderId="0" xfId="0" applyNumberFormat="1" applyFont="1" applyBorder="1" applyAlignment="1">
      <alignment horizontal="right" wrapText="1"/>
    </xf>
    <xf numFmtId="0" fontId="0" fillId="0" borderId="1" xfId="0" applyFont="1" applyBorder="1"/>
    <xf numFmtId="0" fontId="0" fillId="0" borderId="2" xfId="0" applyFont="1" applyFill="1" applyBorder="1"/>
    <xf numFmtId="0" fontId="0" fillId="0" borderId="3" xfId="0" applyFont="1" applyBorder="1" applyAlignment="1">
      <alignment horizontal="left"/>
    </xf>
    <xf numFmtId="0" fontId="0" fillId="0" borderId="4" xfId="0" applyFont="1" applyFill="1" applyBorder="1"/>
    <xf numFmtId="0" fontId="0" fillId="0" borderId="5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 wrapText="1"/>
    </xf>
    <xf numFmtId="4" fontId="0" fillId="0" borderId="4" xfId="0" applyNumberFormat="1" applyFont="1" applyBorder="1" applyAlignment="1">
      <alignment horizontal="right" wrapText="1"/>
    </xf>
    <xf numFmtId="4" fontId="0" fillId="0" borderId="2" xfId="0" applyNumberFormat="1" applyFont="1" applyBorder="1" applyAlignment="1">
      <alignment horizontal="right" wrapText="1"/>
    </xf>
    <xf numFmtId="4" fontId="0" fillId="0" borderId="3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0" fontId="0" fillId="0" borderId="11" xfId="0" applyFont="1" applyBorder="1"/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4" fontId="0" fillId="0" borderId="10" xfId="0" applyNumberFormat="1" applyFont="1" applyBorder="1" applyAlignment="1">
      <alignment horizontal="right" wrapText="1"/>
    </xf>
    <xf numFmtId="0" fontId="0" fillId="0" borderId="11" xfId="0" applyFont="1" applyBorder="1" applyAlignment="1">
      <alignment horizontal="center"/>
    </xf>
    <xf numFmtId="4" fontId="10" fillId="0" borderId="5" xfId="0" applyNumberFormat="1" applyFont="1" applyBorder="1"/>
    <xf numFmtId="4" fontId="0" fillId="2" borderId="1" xfId="0" applyNumberFormat="1" applyFont="1" applyFill="1" applyBorder="1" applyAlignment="1">
      <alignment horizontal="right" wrapText="1"/>
    </xf>
    <xf numFmtId="4" fontId="0" fillId="2" borderId="2" xfId="0" applyNumberFormat="1" applyFont="1" applyFill="1" applyBorder="1" applyAlignment="1">
      <alignment horizontal="right" wrapText="1"/>
    </xf>
    <xf numFmtId="4" fontId="0" fillId="2" borderId="3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 wrapText="1"/>
    </xf>
    <xf numFmtId="4" fontId="1" fillId="0" borderId="10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0" fillId="2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3" xfId="0" applyFont="1" applyBorder="1"/>
    <xf numFmtId="0" fontId="0" fillId="4" borderId="10" xfId="0" applyFill="1" applyBorder="1"/>
    <xf numFmtId="4" fontId="0" fillId="4" borderId="10" xfId="0" applyNumberFormat="1" applyFill="1" applyBorder="1"/>
    <xf numFmtId="0" fontId="0" fillId="5" borderId="4" xfId="0" applyFill="1" applyBorder="1"/>
    <xf numFmtId="0" fontId="1" fillId="5" borderId="0" xfId="0" applyFont="1" applyFill="1" applyBorder="1"/>
    <xf numFmtId="0" fontId="1" fillId="5" borderId="5" xfId="0" applyFont="1" applyFill="1" applyBorder="1"/>
    <xf numFmtId="4" fontId="1" fillId="5" borderId="4" xfId="0" applyNumberFormat="1" applyFont="1" applyFill="1" applyBorder="1"/>
    <xf numFmtId="4" fontId="1" fillId="5" borderId="0" xfId="0" applyNumberFormat="1" applyFont="1" applyFill="1" applyBorder="1"/>
    <xf numFmtId="4" fontId="1" fillId="5" borderId="5" xfId="0" applyNumberFormat="1" applyFont="1" applyFill="1" applyBorder="1"/>
    <xf numFmtId="4" fontId="1" fillId="5" borderId="10" xfId="0" applyNumberFormat="1" applyFont="1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4" fontId="1" fillId="5" borderId="6" xfId="0" applyNumberFormat="1" applyFont="1" applyFill="1" applyBorder="1"/>
    <xf numFmtId="4" fontId="1" fillId="5" borderId="7" xfId="0" applyNumberFormat="1" applyFont="1" applyFill="1" applyBorder="1"/>
    <xf numFmtId="4" fontId="1" fillId="5" borderId="8" xfId="0" applyNumberFormat="1" applyFont="1" applyFill="1" applyBorder="1"/>
    <xf numFmtId="4" fontId="1" fillId="5" borderId="12" xfId="0" applyNumberFormat="1" applyFont="1" applyFill="1" applyBorder="1"/>
    <xf numFmtId="0" fontId="1" fillId="5" borderId="12" xfId="0" applyFont="1" applyFill="1" applyBorder="1"/>
    <xf numFmtId="0" fontId="1" fillId="5" borderId="8" xfId="0" applyFont="1" applyFill="1" applyBorder="1"/>
    <xf numFmtId="0" fontId="0" fillId="5" borderId="12" xfId="0" applyFill="1" applyBorder="1"/>
    <xf numFmtId="0" fontId="0" fillId="5" borderId="0" xfId="0" applyFill="1" applyBorder="1"/>
    <xf numFmtId="0" fontId="0" fillId="5" borderId="5" xfId="0" applyFill="1" applyBorder="1"/>
    <xf numFmtId="4" fontId="3" fillId="6" borderId="0" xfId="0" applyNumberFormat="1" applyFont="1" applyFill="1"/>
    <xf numFmtId="4" fontId="3" fillId="6" borderId="0" xfId="0" applyNumberFormat="1" applyFont="1" applyFill="1" applyBorder="1"/>
    <xf numFmtId="4" fontId="4" fillId="3" borderId="0" xfId="0" applyNumberFormat="1" applyFont="1" applyFill="1" applyBorder="1"/>
    <xf numFmtId="0" fontId="0" fillId="5" borderId="6" xfId="0" applyFont="1" applyFill="1" applyBorder="1"/>
    <xf numFmtId="0" fontId="0" fillId="5" borderId="7" xfId="0" applyFont="1" applyFill="1" applyBorder="1"/>
    <xf numFmtId="0" fontId="0" fillId="5" borderId="8" xfId="0" applyFont="1" applyFill="1" applyBorder="1" applyAlignment="1">
      <alignment horizontal="left"/>
    </xf>
    <xf numFmtId="4" fontId="1" fillId="5" borderId="6" xfId="0" applyNumberFormat="1" applyFont="1" applyFill="1" applyBorder="1" applyAlignment="1">
      <alignment horizontal="right" wrapText="1"/>
    </xf>
    <xf numFmtId="4" fontId="1" fillId="5" borderId="7" xfId="0" applyNumberFormat="1" applyFont="1" applyFill="1" applyBorder="1" applyAlignment="1">
      <alignment horizontal="right" wrapText="1"/>
    </xf>
    <xf numFmtId="0" fontId="1" fillId="5" borderId="8" xfId="0" applyFont="1" applyFill="1" applyBorder="1" applyAlignment="1">
      <alignment horizontal="right"/>
    </xf>
    <xf numFmtId="4" fontId="1" fillId="5" borderId="12" xfId="0" applyNumberFormat="1" applyFont="1" applyFill="1" applyBorder="1" applyAlignment="1">
      <alignment horizontal="right"/>
    </xf>
    <xf numFmtId="0" fontId="0" fillId="5" borderId="10" xfId="0" applyFont="1" applyFill="1" applyBorder="1" applyAlignment="1">
      <alignment horizontal="center"/>
    </xf>
    <xf numFmtId="0" fontId="10" fillId="5" borderId="12" xfId="0" applyFont="1" applyFill="1" applyBorder="1"/>
    <xf numFmtId="0" fontId="1" fillId="5" borderId="7" xfId="0" applyFont="1" applyFill="1" applyBorder="1"/>
    <xf numFmtId="0" fontId="10" fillId="5" borderId="10" xfId="0" applyFont="1" applyFill="1" applyBorder="1"/>
    <xf numFmtId="0" fontId="1" fillId="5" borderId="6" xfId="0" applyFont="1" applyFill="1" applyBorder="1"/>
    <xf numFmtId="0" fontId="10" fillId="5" borderId="12" xfId="0" applyFont="1" applyFill="1" applyBorder="1" applyAlignment="1">
      <alignment horizontal="center"/>
    </xf>
    <xf numFmtId="0" fontId="7" fillId="5" borderId="12" xfId="0" applyFont="1" applyFill="1" applyBorder="1"/>
    <xf numFmtId="4" fontId="6" fillId="5" borderId="12" xfId="0" applyNumberFormat="1" applyFont="1" applyFill="1" applyBorder="1"/>
    <xf numFmtId="4" fontId="10" fillId="5" borderId="8" xfId="0" applyNumberFormat="1" applyFont="1" applyFill="1" applyBorder="1"/>
    <xf numFmtId="0" fontId="5" fillId="5" borderId="12" xfId="0" applyFont="1" applyFill="1" applyBorder="1"/>
    <xf numFmtId="0" fontId="1" fillId="5" borderId="8" xfId="0" applyFont="1" applyFill="1" applyBorder="1" applyAlignment="1">
      <alignment horizontal="left"/>
    </xf>
    <xf numFmtId="4" fontId="1" fillId="5" borderId="8" xfId="0" applyNumberFormat="1" applyFont="1" applyFill="1" applyBorder="1" applyAlignment="1">
      <alignment horizontal="right"/>
    </xf>
    <xf numFmtId="0" fontId="0" fillId="5" borderId="12" xfId="0" applyFont="1" applyFill="1" applyBorder="1"/>
    <xf numFmtId="4" fontId="0" fillId="5" borderId="6" xfId="0" applyNumberFormat="1" applyFill="1" applyBorder="1"/>
    <xf numFmtId="4" fontId="1" fillId="5" borderId="12" xfId="0" applyNumberFormat="1" applyFont="1" applyFill="1" applyBorder="1" applyAlignment="1">
      <alignment horizontal="right" wrapText="1"/>
    </xf>
    <xf numFmtId="0" fontId="10" fillId="5" borderId="12" xfId="0" applyFont="1" applyFill="1" applyBorder="1" applyAlignment="1">
      <alignment horizontal="left"/>
    </xf>
    <xf numFmtId="0" fontId="1" fillId="5" borderId="4" xfId="0" applyFont="1" applyFill="1" applyBorder="1"/>
    <xf numFmtId="4" fontId="0" fillId="5" borderId="10" xfId="0" applyNumberFormat="1" applyFill="1" applyBorder="1"/>
    <xf numFmtId="0" fontId="0" fillId="5" borderId="8" xfId="0" applyFont="1" applyFill="1" applyBorder="1"/>
    <xf numFmtId="4" fontId="0" fillId="5" borderId="12" xfId="0" applyNumberForma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4" fontId="3" fillId="6" borderId="6" xfId="0" applyNumberFormat="1" applyFont="1" applyFill="1" applyBorder="1"/>
    <xf numFmtId="4" fontId="3" fillId="6" borderId="7" xfId="0" applyNumberFormat="1" applyFont="1" applyFill="1" applyBorder="1"/>
    <xf numFmtId="4" fontId="3" fillId="6" borderId="8" xfId="0" applyNumberFormat="1" applyFont="1" applyFill="1" applyBorder="1"/>
    <xf numFmtId="4" fontId="3" fillId="6" borderId="12" xfId="0" applyNumberFormat="1" applyFont="1" applyFill="1" applyBorder="1"/>
    <xf numFmtId="0" fontId="4" fillId="6" borderId="12" xfId="0" applyFont="1" applyFill="1" applyBorder="1"/>
    <xf numFmtId="4" fontId="1" fillId="3" borderId="4" xfId="0" applyNumberFormat="1" applyFont="1" applyFill="1" applyBorder="1"/>
    <xf numFmtId="4" fontId="1" fillId="3" borderId="5" xfId="0" applyNumberFormat="1" applyFont="1" applyFill="1" applyBorder="1"/>
    <xf numFmtId="0" fontId="5" fillId="0" borderId="7" xfId="0" applyFont="1" applyBorder="1"/>
    <xf numFmtId="4" fontId="5" fillId="0" borderId="8" xfId="0" applyNumberFormat="1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0" xfId="0" applyFont="1" applyFill="1" applyBorder="1"/>
    <xf numFmtId="0" fontId="0" fillId="0" borderId="0" xfId="0" applyFont="1"/>
    <xf numFmtId="0" fontId="3" fillId="7" borderId="8" xfId="0" applyFont="1" applyFill="1" applyBorder="1"/>
    <xf numFmtId="4" fontId="3" fillId="7" borderId="6" xfId="0" applyNumberFormat="1" applyFont="1" applyFill="1" applyBorder="1"/>
    <xf numFmtId="4" fontId="3" fillId="7" borderId="7" xfId="0" applyNumberFormat="1" applyFont="1" applyFill="1" applyBorder="1"/>
    <xf numFmtId="4" fontId="3" fillId="7" borderId="8" xfId="0" applyNumberFormat="1" applyFont="1" applyFill="1" applyBorder="1"/>
    <xf numFmtId="4" fontId="3" fillId="7" borderId="12" xfId="0" applyNumberFormat="1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wrapText="1"/>
    </xf>
    <xf numFmtId="0" fontId="1" fillId="7" borderId="9" xfId="0" applyFont="1" applyFill="1" applyBorder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7" xfId="0" applyFont="1" applyBorder="1"/>
    <xf numFmtId="0" fontId="1" fillId="0" borderId="8" xfId="0" applyFont="1" applyBorder="1"/>
    <xf numFmtId="4" fontId="1" fillId="0" borderId="8" xfId="0" applyNumberFormat="1" applyFont="1" applyBorder="1"/>
    <xf numFmtId="4" fontId="1" fillId="2" borderId="8" xfId="0" applyNumberFormat="1" applyFont="1" applyFill="1" applyBorder="1" applyAlignment="1">
      <alignment horizontal="right"/>
    </xf>
    <xf numFmtId="0" fontId="0" fillId="3" borderId="2" xfId="0" applyFill="1" applyBorder="1"/>
    <xf numFmtId="0" fontId="3" fillId="0" borderId="0" xfId="0" applyFont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0" fillId="3" borderId="1" xfId="0" applyFill="1" applyBorder="1"/>
    <xf numFmtId="0" fontId="0" fillId="3" borderId="3" xfId="0" applyFill="1" applyBorder="1"/>
    <xf numFmtId="4" fontId="0" fillId="0" borderId="4" xfId="0" applyNumberFormat="1" applyBorder="1"/>
    <xf numFmtId="4" fontId="1" fillId="0" borderId="6" xfId="0" applyNumberFormat="1" applyFont="1" applyBorder="1"/>
    <xf numFmtId="0" fontId="13" fillId="7" borderId="9" xfId="0" applyFont="1" applyFill="1" applyBorder="1" applyAlignment="1">
      <alignment horizontal="center" wrapText="1"/>
    </xf>
    <xf numFmtId="0" fontId="13" fillId="7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4" fillId="7" borderId="9" xfId="0" applyFont="1" applyFill="1" applyBorder="1" applyAlignment="1">
      <alignment horizontal="center" wrapText="1"/>
    </xf>
    <xf numFmtId="4" fontId="1" fillId="3" borderId="8" xfId="0" applyNumberFormat="1" applyFont="1" applyFill="1" applyBorder="1"/>
    <xf numFmtId="0" fontId="0" fillId="0" borderId="3" xfId="0" applyFont="1" applyFill="1" applyBorder="1"/>
    <xf numFmtId="0" fontId="0" fillId="0" borderId="8" xfId="0" applyFont="1" applyFill="1" applyBorder="1"/>
    <xf numFmtId="4" fontId="1" fillId="2" borderId="3" xfId="0" applyNumberFormat="1" applyFont="1" applyFill="1" applyBorder="1" applyAlignment="1">
      <alignment horizontal="right"/>
    </xf>
    <xf numFmtId="0" fontId="2" fillId="3" borderId="0" xfId="0" applyFont="1" applyFill="1"/>
    <xf numFmtId="0" fontId="2" fillId="0" borderId="13" xfId="0" applyFont="1" applyBorder="1"/>
    <xf numFmtId="0" fontId="2" fillId="0" borderId="15" xfId="0" applyFont="1" applyBorder="1"/>
    <xf numFmtId="4" fontId="3" fillId="7" borderId="15" xfId="0" applyNumberFormat="1" applyFont="1" applyFill="1" applyBorder="1"/>
    <xf numFmtId="4" fontId="3" fillId="7" borderId="14" xfId="0" applyNumberFormat="1" applyFont="1" applyFill="1" applyBorder="1"/>
    <xf numFmtId="0" fontId="2" fillId="7" borderId="14" xfId="0" applyFont="1" applyFill="1" applyBorder="1"/>
    <xf numFmtId="4" fontId="3" fillId="7" borderId="13" xfId="0" applyNumberFormat="1" applyFont="1" applyFill="1" applyBorder="1"/>
    <xf numFmtId="0" fontId="1" fillId="3" borderId="9" xfId="0" applyFont="1" applyFill="1" applyBorder="1"/>
    <xf numFmtId="4" fontId="1" fillId="3" borderId="9" xfId="0" applyNumberFormat="1" applyFont="1" applyFill="1" applyBorder="1"/>
    <xf numFmtId="0" fontId="0" fillId="3" borderId="9" xfId="0" applyFont="1" applyFill="1" applyBorder="1"/>
    <xf numFmtId="4" fontId="0" fillId="3" borderId="9" xfId="0" applyNumberFormat="1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8"/>
  <sheetViews>
    <sheetView view="pageLayout" workbookViewId="0">
      <selection activeCell="J4" sqref="J4"/>
    </sheetView>
  </sheetViews>
  <sheetFormatPr defaultRowHeight="14.4" x14ac:dyDescent="0.3"/>
  <cols>
    <col min="1" max="1" width="5.44140625" bestFit="1" customWidth="1"/>
    <col min="2" max="2" width="5" bestFit="1" customWidth="1"/>
    <col min="3" max="3" width="28.109375" bestFit="1" customWidth="1"/>
    <col min="4" max="5" width="14.33203125" bestFit="1" customWidth="1"/>
    <col min="6" max="6" width="12" bestFit="1" customWidth="1"/>
    <col min="7" max="8" width="14.33203125" bestFit="1" customWidth="1"/>
    <col min="9" max="9" width="19.33203125" customWidth="1"/>
    <col min="10" max="10" width="12.44140625" bestFit="1" customWidth="1"/>
    <col min="11" max="11" width="9.88671875" bestFit="1" customWidth="1"/>
  </cols>
  <sheetData>
    <row r="1" spans="1:9" ht="30" customHeight="1" x14ac:dyDescent="0.3">
      <c r="A1" s="29" t="s">
        <v>0</v>
      </c>
      <c r="B1" s="29" t="s">
        <v>1</v>
      </c>
      <c r="C1" s="28" t="s">
        <v>2</v>
      </c>
      <c r="D1" s="27" t="s">
        <v>156</v>
      </c>
      <c r="E1" s="27" t="s">
        <v>157</v>
      </c>
      <c r="F1" s="26" t="s">
        <v>3</v>
      </c>
      <c r="G1" s="26" t="s">
        <v>158</v>
      </c>
      <c r="H1" s="81" t="s">
        <v>152</v>
      </c>
      <c r="I1" s="26" t="s">
        <v>5</v>
      </c>
    </row>
    <row r="2" spans="1:9" x14ac:dyDescent="0.3">
      <c r="A2" s="2"/>
      <c r="B2" s="3">
        <v>1111</v>
      </c>
      <c r="C2" s="5" t="s">
        <v>6</v>
      </c>
      <c r="D2" s="95">
        <v>3300000</v>
      </c>
      <c r="E2" s="14">
        <v>3432589.36</v>
      </c>
      <c r="F2" s="66">
        <f>E2/D2*100</f>
        <v>104.01785939393939</v>
      </c>
      <c r="G2" s="31">
        <v>3500000</v>
      </c>
      <c r="H2" s="31">
        <v>3500000</v>
      </c>
      <c r="I2" s="35"/>
    </row>
    <row r="3" spans="1:9" x14ac:dyDescent="0.3">
      <c r="A3" s="6"/>
      <c r="B3" s="7">
        <v>1112</v>
      </c>
      <c r="C3" s="9" t="s">
        <v>7</v>
      </c>
      <c r="D3" s="96">
        <v>100000</v>
      </c>
      <c r="E3" s="15">
        <v>115555.57</v>
      </c>
      <c r="F3" s="68">
        <f t="shared" ref="F3:F20" si="0">E3/D3*100</f>
        <v>115.55557</v>
      </c>
      <c r="G3" s="32">
        <v>120000</v>
      </c>
      <c r="H3" s="32">
        <v>120000</v>
      </c>
      <c r="I3" s="33"/>
    </row>
    <row r="4" spans="1:9" x14ac:dyDescent="0.3">
      <c r="A4" s="6"/>
      <c r="B4" s="7">
        <v>1113</v>
      </c>
      <c r="C4" s="9" t="s">
        <v>8</v>
      </c>
      <c r="D4" s="96">
        <v>310000</v>
      </c>
      <c r="E4" s="15">
        <v>315354.26</v>
      </c>
      <c r="F4" s="68">
        <f t="shared" si="0"/>
        <v>101.72718064516128</v>
      </c>
      <c r="G4" s="32">
        <v>321841</v>
      </c>
      <c r="H4" s="32">
        <v>321841</v>
      </c>
      <c r="I4" s="33"/>
    </row>
    <row r="5" spans="1:9" x14ac:dyDescent="0.3">
      <c r="A5" s="6"/>
      <c r="B5" s="7">
        <v>1121</v>
      </c>
      <c r="C5" s="9" t="s">
        <v>9</v>
      </c>
      <c r="D5" s="96">
        <v>3200000</v>
      </c>
      <c r="E5" s="15">
        <v>3358150.33</v>
      </c>
      <c r="F5" s="68">
        <f t="shared" si="0"/>
        <v>104.9421978125</v>
      </c>
      <c r="G5" s="32">
        <v>3500000</v>
      </c>
      <c r="H5" s="32">
        <v>3500000</v>
      </c>
      <c r="I5" s="33"/>
    </row>
    <row r="6" spans="1:9" x14ac:dyDescent="0.3">
      <c r="A6" s="6"/>
      <c r="B6" s="7">
        <v>1122</v>
      </c>
      <c r="C6" s="9" t="s">
        <v>10</v>
      </c>
      <c r="D6" s="96">
        <v>120000</v>
      </c>
      <c r="E6" s="15">
        <v>117800</v>
      </c>
      <c r="F6" s="68">
        <f t="shared" si="0"/>
        <v>98.166666666666671</v>
      </c>
      <c r="G6" s="32">
        <v>120000</v>
      </c>
      <c r="H6" s="32">
        <v>120000</v>
      </c>
      <c r="I6" s="33"/>
    </row>
    <row r="7" spans="1:9" x14ac:dyDescent="0.3">
      <c r="A7" s="6"/>
      <c r="B7" s="7">
        <v>1211</v>
      </c>
      <c r="C7" s="9" t="s">
        <v>11</v>
      </c>
      <c r="D7" s="96">
        <v>6910000</v>
      </c>
      <c r="E7" s="15">
        <v>6808042.4699999997</v>
      </c>
      <c r="F7" s="68">
        <f t="shared" si="0"/>
        <v>98.524493053545584</v>
      </c>
      <c r="G7" s="44">
        <v>7000000</v>
      </c>
      <c r="H7" s="44">
        <v>7000000</v>
      </c>
      <c r="I7" s="63"/>
    </row>
    <row r="8" spans="1:9" x14ac:dyDescent="0.3">
      <c r="A8" s="6"/>
      <c r="B8" s="7">
        <v>1334</v>
      </c>
      <c r="C8" s="9" t="s">
        <v>12</v>
      </c>
      <c r="D8" s="96">
        <v>30000</v>
      </c>
      <c r="E8" s="15">
        <v>33199.9</v>
      </c>
      <c r="F8" s="68">
        <f t="shared" si="0"/>
        <v>110.66633333333333</v>
      </c>
      <c r="G8" s="32">
        <v>40000</v>
      </c>
      <c r="H8" s="32">
        <v>40000</v>
      </c>
      <c r="I8" s="33"/>
    </row>
    <row r="9" spans="1:9" x14ac:dyDescent="0.3">
      <c r="A9" s="6"/>
      <c r="B9" s="7">
        <v>1335</v>
      </c>
      <c r="C9" s="9" t="s">
        <v>13</v>
      </c>
      <c r="D9" s="96">
        <v>10000</v>
      </c>
      <c r="E9" s="15">
        <v>0</v>
      </c>
      <c r="F9" s="68">
        <v>0</v>
      </c>
      <c r="G9" s="32">
        <v>10000</v>
      </c>
      <c r="H9" s="32">
        <v>10000</v>
      </c>
      <c r="I9" s="33"/>
    </row>
    <row r="10" spans="1:9" x14ac:dyDescent="0.3">
      <c r="A10" s="6"/>
      <c r="B10" s="7">
        <v>1341</v>
      </c>
      <c r="C10" s="9" t="s">
        <v>14</v>
      </c>
      <c r="D10" s="96">
        <v>25000</v>
      </c>
      <c r="E10" s="15">
        <v>23637</v>
      </c>
      <c r="F10" s="68">
        <f t="shared" si="0"/>
        <v>94.548000000000002</v>
      </c>
      <c r="G10" s="32">
        <v>25000</v>
      </c>
      <c r="H10" s="32">
        <v>25000</v>
      </c>
      <c r="I10" s="33"/>
    </row>
    <row r="11" spans="1:9" x14ac:dyDescent="0.3">
      <c r="A11" s="6"/>
      <c r="B11" s="7">
        <v>1343</v>
      </c>
      <c r="C11" s="9" t="s">
        <v>15</v>
      </c>
      <c r="D11" s="96">
        <v>1000</v>
      </c>
      <c r="E11" s="15">
        <v>500</v>
      </c>
      <c r="F11" s="68">
        <f t="shared" si="0"/>
        <v>50</v>
      </c>
      <c r="G11" s="32">
        <v>1000</v>
      </c>
      <c r="H11" s="32">
        <v>1000</v>
      </c>
      <c r="I11" s="33"/>
    </row>
    <row r="12" spans="1:9" x14ac:dyDescent="0.3">
      <c r="A12" s="6"/>
      <c r="B12" s="7">
        <v>1344</v>
      </c>
      <c r="C12" s="9" t="s">
        <v>16</v>
      </c>
      <c r="D12" s="96">
        <v>10000</v>
      </c>
      <c r="E12" s="15">
        <v>5900</v>
      </c>
      <c r="F12" s="68">
        <f t="shared" si="0"/>
        <v>59</v>
      </c>
      <c r="G12" s="32">
        <v>10000</v>
      </c>
      <c r="H12" s="32">
        <v>10000</v>
      </c>
      <c r="I12" s="33"/>
    </row>
    <row r="13" spans="1:9" x14ac:dyDescent="0.3">
      <c r="A13" s="6"/>
      <c r="B13" s="18">
        <v>1356</v>
      </c>
      <c r="C13" s="9" t="s">
        <v>159</v>
      </c>
      <c r="D13" s="96">
        <v>50000</v>
      </c>
      <c r="E13" s="15">
        <v>48528.76</v>
      </c>
      <c r="F13" s="68">
        <f t="shared" si="0"/>
        <v>97.057520000000011</v>
      </c>
      <c r="G13" s="32">
        <v>50000</v>
      </c>
      <c r="H13" s="32">
        <v>50000</v>
      </c>
      <c r="I13" s="33"/>
    </row>
    <row r="14" spans="1:9" x14ac:dyDescent="0.3">
      <c r="A14" s="6"/>
      <c r="B14" s="7">
        <v>1361</v>
      </c>
      <c r="C14" s="9" t="s">
        <v>17</v>
      </c>
      <c r="D14" s="96">
        <v>20000</v>
      </c>
      <c r="E14" s="15">
        <v>11580</v>
      </c>
      <c r="F14" s="68">
        <f t="shared" si="0"/>
        <v>57.9</v>
      </c>
      <c r="G14" s="32">
        <v>20000</v>
      </c>
      <c r="H14" s="32">
        <v>20000</v>
      </c>
      <c r="I14" s="33"/>
    </row>
    <row r="15" spans="1:9" x14ac:dyDescent="0.3">
      <c r="A15" s="6"/>
      <c r="B15" s="18">
        <v>1381</v>
      </c>
      <c r="C15" s="9" t="s">
        <v>160</v>
      </c>
      <c r="D15" s="96">
        <v>70000</v>
      </c>
      <c r="E15" s="15">
        <v>63415.72</v>
      </c>
      <c r="F15" s="68">
        <f t="shared" si="0"/>
        <v>90.593885714285719</v>
      </c>
      <c r="G15" s="32">
        <v>70000</v>
      </c>
      <c r="H15" s="32">
        <v>70000</v>
      </c>
      <c r="I15" s="33"/>
    </row>
    <row r="16" spans="1:9" x14ac:dyDescent="0.3">
      <c r="A16" s="6"/>
      <c r="B16" s="18">
        <v>1382</v>
      </c>
      <c r="C16" s="9" t="s">
        <v>161</v>
      </c>
      <c r="D16" s="96">
        <v>20000</v>
      </c>
      <c r="E16" s="15">
        <v>20970.189999999999</v>
      </c>
      <c r="F16" s="68">
        <f t="shared" si="0"/>
        <v>104.85095</v>
      </c>
      <c r="G16" s="32">
        <v>0</v>
      </c>
      <c r="H16" s="32">
        <v>0</v>
      </c>
      <c r="I16" s="33"/>
    </row>
    <row r="17" spans="1:9" x14ac:dyDescent="0.3">
      <c r="A17" s="6"/>
      <c r="B17" s="7">
        <v>1511</v>
      </c>
      <c r="C17" s="9" t="s">
        <v>18</v>
      </c>
      <c r="D17" s="96">
        <v>720000</v>
      </c>
      <c r="E17" s="15">
        <v>715384.02</v>
      </c>
      <c r="F17" s="68">
        <f t="shared" si="0"/>
        <v>99.358891666666665</v>
      </c>
      <c r="G17" s="32">
        <v>720000</v>
      </c>
      <c r="H17" s="32">
        <v>720000</v>
      </c>
      <c r="I17" s="33"/>
    </row>
    <row r="18" spans="1:9" x14ac:dyDescent="0.3">
      <c r="A18" s="6"/>
      <c r="B18" s="18">
        <v>4111</v>
      </c>
      <c r="C18" s="9" t="s">
        <v>135</v>
      </c>
      <c r="D18" s="96">
        <v>27182</v>
      </c>
      <c r="E18" s="15">
        <v>27182</v>
      </c>
      <c r="F18" s="68">
        <f t="shared" si="0"/>
        <v>100</v>
      </c>
      <c r="G18" s="32">
        <v>32359</v>
      </c>
      <c r="H18" s="32">
        <v>32359</v>
      </c>
      <c r="I18" s="149" t="s">
        <v>162</v>
      </c>
    </row>
    <row r="19" spans="1:9" x14ac:dyDescent="0.3">
      <c r="A19" s="6"/>
      <c r="B19" s="7">
        <v>4112</v>
      </c>
      <c r="C19" s="9" t="s">
        <v>19</v>
      </c>
      <c r="D19" s="96">
        <v>246700</v>
      </c>
      <c r="E19" s="15">
        <v>246700</v>
      </c>
      <c r="F19" s="68">
        <f t="shared" si="0"/>
        <v>100</v>
      </c>
      <c r="G19" s="32">
        <v>259800</v>
      </c>
      <c r="H19" s="32">
        <v>259800</v>
      </c>
      <c r="I19" s="149" t="s">
        <v>147</v>
      </c>
    </row>
    <row r="20" spans="1:9" x14ac:dyDescent="0.3">
      <c r="A20" s="6"/>
      <c r="B20" s="7">
        <v>4116</v>
      </c>
      <c r="C20" s="9" t="s">
        <v>137</v>
      </c>
      <c r="D20" s="96">
        <v>1100000</v>
      </c>
      <c r="E20" s="15">
        <v>1087406.2</v>
      </c>
      <c r="F20" s="68">
        <f t="shared" si="0"/>
        <v>98.855109090909082</v>
      </c>
      <c r="G20" s="32">
        <v>570000</v>
      </c>
      <c r="H20" s="32">
        <v>570000</v>
      </c>
      <c r="I20" s="149" t="s">
        <v>148</v>
      </c>
    </row>
    <row r="21" spans="1:9" x14ac:dyDescent="0.3">
      <c r="A21" s="6"/>
      <c r="B21" s="18"/>
      <c r="C21" s="62"/>
      <c r="D21" s="96"/>
      <c r="E21" s="15"/>
      <c r="F21" s="68"/>
      <c r="G21" s="32"/>
      <c r="H21" s="32"/>
      <c r="I21" s="33"/>
    </row>
    <row r="22" spans="1:9" x14ac:dyDescent="0.3">
      <c r="A22" s="205"/>
      <c r="B22" s="206"/>
      <c r="C22" s="207" t="s">
        <v>20</v>
      </c>
      <c r="D22" s="208">
        <f>SUM(D2:D21)</f>
        <v>16269882</v>
      </c>
      <c r="E22" s="209">
        <f>SUM(E2:E21)</f>
        <v>16431895.779999997</v>
      </c>
      <c r="F22" s="210">
        <f t="shared" ref="F22" si="1">E22/D22*100</f>
        <v>100.99578952078446</v>
      </c>
      <c r="G22" s="211">
        <f>SUM(G2:G21)</f>
        <v>16370000</v>
      </c>
      <c r="H22" s="211">
        <f>SUM(H2:H21)</f>
        <v>16370000</v>
      </c>
      <c r="I22" s="212"/>
    </row>
    <row r="23" spans="1:9" x14ac:dyDescent="0.3">
      <c r="A23" s="2"/>
      <c r="B23" s="3"/>
      <c r="C23" s="5"/>
      <c r="D23" s="101"/>
      <c r="E23" s="17"/>
      <c r="F23" s="133"/>
      <c r="G23" s="35"/>
      <c r="H23" s="35"/>
      <c r="I23" s="35"/>
    </row>
    <row r="24" spans="1:9" x14ac:dyDescent="0.3">
      <c r="A24" s="213">
        <v>3314</v>
      </c>
      <c r="B24" s="214">
        <v>2111</v>
      </c>
      <c r="C24" s="215" t="s">
        <v>21</v>
      </c>
      <c r="D24" s="216">
        <v>2000</v>
      </c>
      <c r="E24" s="217">
        <v>1505</v>
      </c>
      <c r="F24" s="218">
        <f>E24/D24*100</f>
        <v>75.25</v>
      </c>
      <c r="G24" s="219">
        <v>2000</v>
      </c>
      <c r="H24" s="219">
        <v>2000</v>
      </c>
      <c r="I24" s="220"/>
    </row>
    <row r="25" spans="1:9" x14ac:dyDescent="0.3">
      <c r="A25" s="6"/>
      <c r="B25" s="7"/>
      <c r="C25" s="9"/>
      <c r="D25" s="136"/>
      <c r="E25" s="137"/>
      <c r="F25" s="138"/>
      <c r="I25" s="33"/>
    </row>
    <row r="26" spans="1:9" x14ac:dyDescent="0.3">
      <c r="A26" s="6">
        <v>3612</v>
      </c>
      <c r="B26" s="7">
        <v>2111</v>
      </c>
      <c r="C26" s="9" t="s">
        <v>22</v>
      </c>
      <c r="D26" s="96">
        <v>400000</v>
      </c>
      <c r="E26" s="15">
        <v>436785</v>
      </c>
      <c r="F26" s="68">
        <f t="shared" ref="F26:F28" si="2">E26/D26*100</f>
        <v>109.19624999999999</v>
      </c>
      <c r="G26" s="100">
        <v>440000</v>
      </c>
      <c r="H26" s="100">
        <v>440000</v>
      </c>
      <c r="I26" s="33"/>
    </row>
    <row r="27" spans="1:9" x14ac:dyDescent="0.3">
      <c r="A27" s="6">
        <v>3612</v>
      </c>
      <c r="B27" s="7">
        <v>2132</v>
      </c>
      <c r="C27" s="9" t="s">
        <v>23</v>
      </c>
      <c r="D27" s="96">
        <v>150000</v>
      </c>
      <c r="E27" s="15">
        <v>172847</v>
      </c>
      <c r="F27" s="68">
        <f t="shared" si="2"/>
        <v>115.23133333333332</v>
      </c>
      <c r="G27" s="100">
        <v>180000</v>
      </c>
      <c r="H27" s="100">
        <v>180000</v>
      </c>
      <c r="I27" s="33"/>
    </row>
    <row r="28" spans="1:9" x14ac:dyDescent="0.3">
      <c r="A28" s="213"/>
      <c r="B28" s="214"/>
      <c r="C28" s="221" t="s">
        <v>24</v>
      </c>
      <c r="D28" s="216">
        <f>SUM(D26:D27)</f>
        <v>550000</v>
      </c>
      <c r="E28" s="217">
        <f>SUM(E26:E27)</f>
        <v>609632</v>
      </c>
      <c r="F28" s="218">
        <f t="shared" si="2"/>
        <v>110.84218181818181</v>
      </c>
      <c r="G28" s="210">
        <f>SUM(G26:G27)</f>
        <v>620000</v>
      </c>
      <c r="H28" s="210">
        <f>SUM(H26:H27)</f>
        <v>620000</v>
      </c>
      <c r="I28" s="212"/>
    </row>
    <row r="29" spans="1:9" x14ac:dyDescent="0.3">
      <c r="A29" s="6"/>
      <c r="B29" s="7"/>
      <c r="C29" s="9"/>
      <c r="D29" s="101"/>
      <c r="E29" s="17"/>
      <c r="F29" s="66"/>
      <c r="G29" s="35"/>
      <c r="H29" s="35"/>
      <c r="I29" s="35"/>
    </row>
    <row r="30" spans="1:9" x14ac:dyDescent="0.3">
      <c r="A30" s="213">
        <v>3722</v>
      </c>
      <c r="B30" s="214">
        <v>2111</v>
      </c>
      <c r="C30" s="215" t="s">
        <v>25</v>
      </c>
      <c r="D30" s="216">
        <v>660000</v>
      </c>
      <c r="E30" s="217">
        <v>650363</v>
      </c>
      <c r="F30" s="218">
        <f>E30/D30*100</f>
        <v>98.539848484848477</v>
      </c>
      <c r="G30" s="219">
        <v>660000</v>
      </c>
      <c r="H30" s="219">
        <v>660000</v>
      </c>
      <c r="I30" s="222"/>
    </row>
    <row r="31" spans="1:9" x14ac:dyDescent="0.3">
      <c r="A31" s="2"/>
      <c r="B31" s="3"/>
      <c r="C31" s="5"/>
      <c r="D31" s="101"/>
      <c r="E31" s="17"/>
      <c r="F31" s="66"/>
      <c r="G31" s="35"/>
      <c r="H31" s="35"/>
      <c r="I31" s="35"/>
    </row>
    <row r="32" spans="1:9" x14ac:dyDescent="0.3">
      <c r="A32" s="213">
        <v>3725</v>
      </c>
      <c r="B32" s="214">
        <v>2324</v>
      </c>
      <c r="C32" s="215" t="s">
        <v>26</v>
      </c>
      <c r="D32" s="216">
        <v>245000</v>
      </c>
      <c r="E32" s="217">
        <v>236297.5</v>
      </c>
      <c r="F32" s="218">
        <f>E32/D32*100</f>
        <v>96.447959183673476</v>
      </c>
      <c r="G32" s="219">
        <v>250000</v>
      </c>
      <c r="H32" s="219">
        <v>250000</v>
      </c>
      <c r="I32" s="222"/>
    </row>
    <row r="33" spans="1:9" ht="28.8" x14ac:dyDescent="0.3">
      <c r="A33" s="25" t="s">
        <v>0</v>
      </c>
      <c r="B33" s="25" t="s">
        <v>1</v>
      </c>
      <c r="C33" s="26" t="s">
        <v>2</v>
      </c>
      <c r="D33" s="27" t="s">
        <v>156</v>
      </c>
      <c r="E33" s="27" t="s">
        <v>157</v>
      </c>
      <c r="F33" s="46" t="s">
        <v>3</v>
      </c>
      <c r="G33" s="26" t="s">
        <v>158</v>
      </c>
      <c r="H33" s="81" t="s">
        <v>4</v>
      </c>
      <c r="I33" s="47" t="s">
        <v>5</v>
      </c>
    </row>
    <row r="34" spans="1:9" x14ac:dyDescent="0.3">
      <c r="A34" s="2"/>
      <c r="B34" s="3"/>
      <c r="C34" s="5"/>
      <c r="D34" s="95"/>
      <c r="E34" s="14"/>
      <c r="F34" s="66"/>
      <c r="G34" s="99"/>
      <c r="H34" s="99"/>
      <c r="I34" s="35"/>
    </row>
    <row r="35" spans="1:9" x14ac:dyDescent="0.3">
      <c r="A35" s="6">
        <v>6171</v>
      </c>
      <c r="B35" s="7">
        <v>2111</v>
      </c>
      <c r="C35" s="9" t="s">
        <v>27</v>
      </c>
      <c r="D35" s="96">
        <v>400000</v>
      </c>
      <c r="E35" s="15">
        <v>237311.2</v>
      </c>
      <c r="F35" s="68">
        <f t="shared" ref="F35:F41" si="3">E35/D35*100</f>
        <v>59.327800000000011</v>
      </c>
      <c r="G35" s="89">
        <v>300000</v>
      </c>
      <c r="H35" s="89">
        <v>300000</v>
      </c>
      <c r="I35" s="33"/>
    </row>
    <row r="36" spans="1:9" x14ac:dyDescent="0.3">
      <c r="A36" s="6">
        <v>6171</v>
      </c>
      <c r="B36" s="7">
        <v>2112</v>
      </c>
      <c r="C36" s="9" t="s">
        <v>28</v>
      </c>
      <c r="D36" s="96">
        <v>4000</v>
      </c>
      <c r="E36" s="15">
        <v>1218</v>
      </c>
      <c r="F36" s="68">
        <f t="shared" si="3"/>
        <v>30.45</v>
      </c>
      <c r="G36" s="89">
        <v>4000</v>
      </c>
      <c r="H36" s="89">
        <v>4000</v>
      </c>
      <c r="I36" s="33"/>
    </row>
    <row r="37" spans="1:9" x14ac:dyDescent="0.3">
      <c r="A37" s="6">
        <v>6171</v>
      </c>
      <c r="B37" s="7">
        <v>2119</v>
      </c>
      <c r="C37" s="9" t="s">
        <v>29</v>
      </c>
      <c r="D37" s="96">
        <v>25000</v>
      </c>
      <c r="E37" s="15">
        <v>39116.9</v>
      </c>
      <c r="F37" s="68">
        <f t="shared" si="3"/>
        <v>156.4676</v>
      </c>
      <c r="G37" s="89">
        <v>50000</v>
      </c>
      <c r="H37" s="89">
        <v>50000</v>
      </c>
      <c r="I37" s="33"/>
    </row>
    <row r="38" spans="1:9" x14ac:dyDescent="0.3">
      <c r="A38" s="6">
        <v>6171</v>
      </c>
      <c r="B38" s="7">
        <v>2122</v>
      </c>
      <c r="C38" s="9" t="s">
        <v>30</v>
      </c>
      <c r="D38" s="96">
        <v>172113</v>
      </c>
      <c r="E38" s="15">
        <v>172113</v>
      </c>
      <c r="F38" s="68">
        <f t="shared" si="3"/>
        <v>100</v>
      </c>
      <c r="G38" s="89">
        <v>172113</v>
      </c>
      <c r="H38" s="89">
        <v>172113</v>
      </c>
      <c r="I38" s="33"/>
    </row>
    <row r="39" spans="1:9" x14ac:dyDescent="0.3">
      <c r="A39" s="6">
        <v>6171</v>
      </c>
      <c r="B39" s="7">
        <v>2131</v>
      </c>
      <c r="C39" s="9" t="s">
        <v>31</v>
      </c>
      <c r="D39" s="96">
        <v>25000</v>
      </c>
      <c r="E39" s="15">
        <v>3486</v>
      </c>
      <c r="F39" s="68">
        <f t="shared" si="3"/>
        <v>13.944000000000001</v>
      </c>
      <c r="G39" s="89">
        <v>20000</v>
      </c>
      <c r="H39" s="89">
        <v>20000</v>
      </c>
      <c r="I39" s="33"/>
    </row>
    <row r="40" spans="1:9" x14ac:dyDescent="0.3">
      <c r="A40" s="6">
        <v>6171</v>
      </c>
      <c r="B40" s="7">
        <v>2132</v>
      </c>
      <c r="C40" s="9" t="s">
        <v>32</v>
      </c>
      <c r="D40" s="96">
        <v>291887</v>
      </c>
      <c r="E40" s="15">
        <v>288546.65000000002</v>
      </c>
      <c r="F40" s="68">
        <f t="shared" si="3"/>
        <v>98.855601654064756</v>
      </c>
      <c r="G40" s="89">
        <v>301887</v>
      </c>
      <c r="H40" s="89">
        <v>301887</v>
      </c>
      <c r="I40" s="33"/>
    </row>
    <row r="41" spans="1:9" x14ac:dyDescent="0.3">
      <c r="A41" s="205"/>
      <c r="B41" s="223"/>
      <c r="C41" s="207" t="s">
        <v>24</v>
      </c>
      <c r="D41" s="208">
        <f>SUM(D35:D40)</f>
        <v>918000</v>
      </c>
      <c r="E41" s="209">
        <f>SUM(E35:E40)</f>
        <v>741791.75</v>
      </c>
      <c r="F41" s="210">
        <f t="shared" si="3"/>
        <v>80.805201525054471</v>
      </c>
      <c r="G41" s="210">
        <f>SUM(G35:G40)</f>
        <v>848000</v>
      </c>
      <c r="H41" s="210">
        <f>SUM(H35:H40)</f>
        <v>848000</v>
      </c>
      <c r="I41" s="212"/>
    </row>
    <row r="42" spans="1:9" x14ac:dyDescent="0.3">
      <c r="A42" s="10"/>
      <c r="B42" s="19"/>
      <c r="C42" s="13"/>
      <c r="D42" s="139"/>
      <c r="E42" s="140"/>
      <c r="F42" s="141"/>
      <c r="I42" s="33"/>
    </row>
    <row r="43" spans="1:9" x14ac:dyDescent="0.3">
      <c r="A43" s="2"/>
      <c r="B43" s="3"/>
      <c r="C43" s="5"/>
      <c r="D43" s="17"/>
      <c r="E43" s="17"/>
      <c r="F43" s="17"/>
      <c r="G43" s="35"/>
      <c r="H43" s="35"/>
      <c r="I43" s="35"/>
    </row>
    <row r="44" spans="1:9" x14ac:dyDescent="0.3">
      <c r="A44" s="205">
        <v>6310</v>
      </c>
      <c r="B44" s="223">
        <v>2141</v>
      </c>
      <c r="C44" s="224" t="s">
        <v>33</v>
      </c>
      <c r="D44" s="209">
        <v>80000</v>
      </c>
      <c r="E44" s="209">
        <v>38833.74</v>
      </c>
      <c r="F44" s="209">
        <f t="shared" ref="F44" si="4">E44/D44*100</f>
        <v>48.542175</v>
      </c>
      <c r="G44" s="211">
        <v>50000</v>
      </c>
      <c r="H44" s="211">
        <v>50000</v>
      </c>
      <c r="I44" s="212"/>
    </row>
    <row r="45" spans="1:9" ht="18" x14ac:dyDescent="0.35">
      <c r="A45" s="71"/>
      <c r="B45" s="72"/>
      <c r="C45" s="103"/>
      <c r="D45" s="73"/>
      <c r="E45" s="73"/>
      <c r="F45" s="74"/>
      <c r="G45" s="77"/>
      <c r="H45" s="77"/>
      <c r="I45" s="75"/>
    </row>
    <row r="46" spans="1:9" x14ac:dyDescent="0.3">
      <c r="A46" s="7"/>
      <c r="B46" s="7"/>
      <c r="C46" s="142"/>
      <c r="D46" s="43"/>
      <c r="E46" s="43"/>
      <c r="F46" s="43"/>
      <c r="G46" s="8"/>
      <c r="H46" s="8"/>
      <c r="I46" s="7"/>
    </row>
    <row r="47" spans="1:9" ht="18" x14ac:dyDescent="0.35">
      <c r="A47" s="22"/>
      <c r="B47" s="22"/>
      <c r="C47" s="22" t="s">
        <v>34</v>
      </c>
      <c r="D47" s="225">
        <f>D44++D41+D30+D28+D24+D22+D32</f>
        <v>18724882</v>
      </c>
      <c r="E47" s="225">
        <f>E44+E41+E32+E30+E28+E24+E22+E46</f>
        <v>18710318.769999996</v>
      </c>
      <c r="F47" s="226">
        <f t="shared" ref="F47" si="5">E47/D47*100</f>
        <v>99.92222525087206</v>
      </c>
      <c r="G47" s="225">
        <f>G44+G41+G32+G30+G28+G24+G22</f>
        <v>18800000</v>
      </c>
      <c r="H47" s="225">
        <f>H44+H41+H32+H30+H28+H24+H22</f>
        <v>18800000</v>
      </c>
      <c r="I47" s="78"/>
    </row>
    <row r="48" spans="1:9" x14ac:dyDescent="0.3">
      <c r="A48" s="7"/>
      <c r="B48" s="7"/>
      <c r="C48" s="7"/>
      <c r="D48" s="43"/>
      <c r="E48" s="43"/>
      <c r="F48" s="43"/>
      <c r="G48" s="8"/>
      <c r="H48" s="43"/>
      <c r="I48" s="7"/>
    </row>
    <row r="49" spans="1:9" ht="18" x14ac:dyDescent="0.35">
      <c r="A49" s="22"/>
      <c r="B49" s="22"/>
      <c r="C49" s="22"/>
      <c r="D49" s="76"/>
      <c r="E49" s="76"/>
      <c r="F49" s="227"/>
      <c r="G49" s="23"/>
      <c r="H49" s="76"/>
      <c r="I49" s="22"/>
    </row>
    <row r="50" spans="1:9" x14ac:dyDescent="0.3">
      <c r="D50" s="1"/>
      <c r="E50" s="1"/>
      <c r="F50" s="1"/>
      <c r="G50" s="1"/>
    </row>
    <row r="51" spans="1:9" x14ac:dyDescent="0.3">
      <c r="D51" s="1"/>
      <c r="E51" s="1"/>
      <c r="F51" s="1"/>
      <c r="G51" s="1"/>
    </row>
    <row r="52" spans="1:9" x14ac:dyDescent="0.3">
      <c r="D52" s="1"/>
      <c r="E52" s="1"/>
      <c r="F52" s="1"/>
      <c r="G52" s="1"/>
    </row>
    <row r="53" spans="1:9" x14ac:dyDescent="0.3">
      <c r="D53" s="1"/>
      <c r="E53" s="1"/>
      <c r="F53" s="1"/>
      <c r="G53" s="1"/>
    </row>
    <row r="54" spans="1:9" x14ac:dyDescent="0.3">
      <c r="D54" s="1"/>
      <c r="E54" s="1"/>
      <c r="F54" s="1"/>
      <c r="G54" s="1"/>
    </row>
    <row r="55" spans="1:9" x14ac:dyDescent="0.3">
      <c r="D55" s="1"/>
      <c r="E55" s="1"/>
      <c r="F55" s="1"/>
      <c r="G55" s="1"/>
    </row>
    <row r="56" spans="1:9" x14ac:dyDescent="0.3">
      <c r="D56" s="1"/>
      <c r="E56" s="1"/>
      <c r="F56" s="1"/>
      <c r="G56" s="1"/>
    </row>
    <row r="57" spans="1:9" x14ac:dyDescent="0.3">
      <c r="D57" s="1"/>
      <c r="E57" s="1"/>
      <c r="F57" s="1"/>
      <c r="G57" s="1"/>
    </row>
    <row r="58" spans="1:9" x14ac:dyDescent="0.3">
      <c r="D58" s="1"/>
      <c r="E58" s="1"/>
      <c r="F58" s="1"/>
      <c r="G58" s="1"/>
    </row>
    <row r="59" spans="1:9" x14ac:dyDescent="0.3">
      <c r="D59" s="1"/>
      <c r="E59" s="1"/>
      <c r="F59" s="1"/>
      <c r="G59" s="1"/>
    </row>
    <row r="60" spans="1:9" x14ac:dyDescent="0.3">
      <c r="D60" s="1"/>
      <c r="E60" s="1"/>
      <c r="F60" s="1"/>
      <c r="G60" s="1"/>
    </row>
    <row r="61" spans="1:9" x14ac:dyDescent="0.3">
      <c r="D61" s="1"/>
      <c r="E61" s="1"/>
      <c r="F61" s="1"/>
      <c r="G61" s="1"/>
    </row>
    <row r="62" spans="1:9" x14ac:dyDescent="0.3">
      <c r="D62" s="1"/>
      <c r="E62" s="1"/>
      <c r="F62" s="1"/>
      <c r="G62" s="1"/>
    </row>
    <row r="63" spans="1:9" ht="28.8" x14ac:dyDescent="0.3">
      <c r="A63" s="29" t="s">
        <v>0</v>
      </c>
      <c r="B63" s="29" t="s">
        <v>1</v>
      </c>
      <c r="C63" s="28" t="s">
        <v>2</v>
      </c>
      <c r="D63" s="30" t="s">
        <v>156</v>
      </c>
      <c r="E63" s="30" t="s">
        <v>157</v>
      </c>
      <c r="F63" s="28" t="s">
        <v>3</v>
      </c>
      <c r="G63" s="28" t="s">
        <v>158</v>
      </c>
      <c r="H63" s="90" t="s">
        <v>4</v>
      </c>
      <c r="I63" s="28" t="s">
        <v>5</v>
      </c>
    </row>
    <row r="64" spans="1:9" x14ac:dyDescent="0.3">
      <c r="A64" s="57"/>
      <c r="B64" s="21"/>
      <c r="C64" s="56"/>
      <c r="D64" s="143"/>
      <c r="E64" s="144"/>
      <c r="F64" s="145"/>
      <c r="G64" s="28"/>
      <c r="H64" s="28"/>
      <c r="I64" s="28"/>
    </row>
    <row r="65" spans="1:9" x14ac:dyDescent="0.3">
      <c r="A65" s="228">
        <v>2144</v>
      </c>
      <c r="B65" s="229">
        <v>5168</v>
      </c>
      <c r="C65" s="230" t="s">
        <v>163</v>
      </c>
      <c r="D65" s="231">
        <v>40000</v>
      </c>
      <c r="E65" s="232">
        <v>36288</v>
      </c>
      <c r="F65" s="233">
        <v>90.72</v>
      </c>
      <c r="G65" s="234">
        <v>0</v>
      </c>
      <c r="H65" s="234">
        <v>0</v>
      </c>
      <c r="I65" s="235"/>
    </row>
    <row r="66" spans="1:9" x14ac:dyDescent="0.3">
      <c r="A66" s="52"/>
      <c r="B66" s="20"/>
      <c r="C66" s="105"/>
      <c r="D66" s="146"/>
      <c r="E66" s="147"/>
      <c r="F66" s="158"/>
      <c r="G66" s="134"/>
      <c r="H66" s="134"/>
      <c r="I66" s="134"/>
    </row>
    <row r="67" spans="1:9" x14ac:dyDescent="0.3">
      <c r="A67" s="6">
        <v>2212</v>
      </c>
      <c r="B67" s="7">
        <v>5139</v>
      </c>
      <c r="C67" s="9" t="s">
        <v>35</v>
      </c>
      <c r="D67" s="96">
        <v>50000</v>
      </c>
      <c r="E67" s="15">
        <v>47989.57</v>
      </c>
      <c r="F67" s="68">
        <f>E67/D67*100</f>
        <v>95.979140000000001</v>
      </c>
      <c r="G67" s="32">
        <v>50000</v>
      </c>
      <c r="H67" s="32">
        <v>50000</v>
      </c>
      <c r="I67" s="33"/>
    </row>
    <row r="68" spans="1:9" x14ac:dyDescent="0.3">
      <c r="A68" s="6">
        <v>2212</v>
      </c>
      <c r="B68" s="7">
        <v>5169</v>
      </c>
      <c r="C68" s="9" t="s">
        <v>36</v>
      </c>
      <c r="D68" s="96">
        <v>10000</v>
      </c>
      <c r="E68" s="15">
        <v>9317</v>
      </c>
      <c r="F68" s="68">
        <f t="shared" ref="F68:F73" si="6">E68/D68*100</f>
        <v>93.17</v>
      </c>
      <c r="G68" s="32">
        <v>10000</v>
      </c>
      <c r="H68" s="32">
        <v>10000</v>
      </c>
      <c r="I68" s="33"/>
    </row>
    <row r="69" spans="1:9" x14ac:dyDescent="0.3">
      <c r="A69" s="6">
        <v>2212</v>
      </c>
      <c r="B69" s="7">
        <v>5171</v>
      </c>
      <c r="C69" s="9" t="s">
        <v>37</v>
      </c>
      <c r="D69" s="96">
        <v>400000</v>
      </c>
      <c r="E69" s="15">
        <v>396124.05</v>
      </c>
      <c r="F69" s="68">
        <f t="shared" si="6"/>
        <v>99.031012499999989</v>
      </c>
      <c r="G69" s="80">
        <v>500000</v>
      </c>
      <c r="H69" s="80">
        <v>500000</v>
      </c>
      <c r="I69" s="149" t="s">
        <v>215</v>
      </c>
    </row>
    <row r="70" spans="1:9" x14ac:dyDescent="0.3">
      <c r="A70" s="6">
        <v>2212</v>
      </c>
      <c r="B70" s="7">
        <v>5171</v>
      </c>
      <c r="C70" s="9" t="s">
        <v>38</v>
      </c>
      <c r="D70" s="96">
        <v>200000</v>
      </c>
      <c r="E70" s="15">
        <v>113481.97</v>
      </c>
      <c r="F70" s="68">
        <f t="shared" si="6"/>
        <v>56.740985000000002</v>
      </c>
      <c r="G70" s="32">
        <v>200000</v>
      </c>
      <c r="H70" s="32">
        <v>200000</v>
      </c>
      <c r="I70" s="33"/>
    </row>
    <row r="71" spans="1:9" x14ac:dyDescent="0.3">
      <c r="A71" s="205"/>
      <c r="B71" s="223"/>
      <c r="C71" s="207" t="s">
        <v>24</v>
      </c>
      <c r="D71" s="208">
        <f>D67+D68+D69+D70</f>
        <v>660000</v>
      </c>
      <c r="E71" s="209">
        <f>E67+E68+E69+E70</f>
        <v>566912.59</v>
      </c>
      <c r="F71" s="210">
        <f>E71/D71*100</f>
        <v>85.895846969696962</v>
      </c>
      <c r="G71" s="211">
        <f>SUM(G67:G70)</f>
        <v>760000</v>
      </c>
      <c r="H71" s="211">
        <f>SUM(H67:H70)</f>
        <v>760000</v>
      </c>
      <c r="I71" s="212"/>
    </row>
    <row r="72" spans="1:9" x14ac:dyDescent="0.3">
      <c r="A72" s="2"/>
      <c r="B72" s="3"/>
      <c r="C72" s="5"/>
      <c r="D72" s="95"/>
      <c r="E72" s="14"/>
      <c r="F72" s="66"/>
      <c r="G72" s="35"/>
      <c r="H72" s="35"/>
      <c r="I72" s="60"/>
    </row>
    <row r="73" spans="1:9" x14ac:dyDescent="0.3">
      <c r="A73" s="213">
        <v>2222</v>
      </c>
      <c r="B73" s="214">
        <v>5169</v>
      </c>
      <c r="C73" s="215" t="s">
        <v>39</v>
      </c>
      <c r="D73" s="216">
        <v>10000</v>
      </c>
      <c r="E73" s="217">
        <v>7500</v>
      </c>
      <c r="F73" s="218">
        <f t="shared" si="6"/>
        <v>75</v>
      </c>
      <c r="G73" s="219">
        <v>10000</v>
      </c>
      <c r="H73" s="219">
        <v>10000</v>
      </c>
      <c r="I73" s="236"/>
    </row>
    <row r="74" spans="1:9" x14ac:dyDescent="0.3">
      <c r="A74" s="2"/>
      <c r="B74" s="3"/>
      <c r="C74" s="5"/>
      <c r="D74" s="95"/>
      <c r="E74" s="14"/>
      <c r="F74" s="66"/>
      <c r="G74" s="35"/>
      <c r="H74" s="35"/>
      <c r="I74" s="35"/>
    </row>
    <row r="75" spans="1:9" x14ac:dyDescent="0.3">
      <c r="A75" s="213">
        <v>2292</v>
      </c>
      <c r="B75" s="214">
        <v>5323</v>
      </c>
      <c r="C75" s="215" t="s">
        <v>164</v>
      </c>
      <c r="D75" s="216">
        <v>150000</v>
      </c>
      <c r="E75" s="217">
        <v>150000</v>
      </c>
      <c r="F75" s="218">
        <f>E75/D75*100</f>
        <v>100</v>
      </c>
      <c r="G75" s="219">
        <v>150000</v>
      </c>
      <c r="H75" s="219">
        <v>150000</v>
      </c>
      <c r="I75" s="236" t="s">
        <v>167</v>
      </c>
    </row>
    <row r="76" spans="1:9" x14ac:dyDescent="0.3">
      <c r="A76" s="2"/>
      <c r="B76" s="3"/>
      <c r="C76" s="5"/>
      <c r="D76" s="95"/>
      <c r="E76" s="14"/>
      <c r="F76" s="66"/>
      <c r="G76" s="35"/>
      <c r="H76" s="35"/>
      <c r="I76" s="35"/>
    </row>
    <row r="77" spans="1:9" x14ac:dyDescent="0.3">
      <c r="A77" s="213">
        <v>2321</v>
      </c>
      <c r="B77" s="214">
        <v>5499</v>
      </c>
      <c r="C77" s="215" t="s">
        <v>40</v>
      </c>
      <c r="D77" s="216">
        <v>160000</v>
      </c>
      <c r="E77" s="217">
        <v>147901</v>
      </c>
      <c r="F77" s="218">
        <f>E77/D77*100</f>
        <v>92.438124999999999</v>
      </c>
      <c r="G77" s="219">
        <v>500000</v>
      </c>
      <c r="H77" s="219">
        <v>300000</v>
      </c>
      <c r="I77" s="222"/>
    </row>
    <row r="78" spans="1:9" x14ac:dyDescent="0.3">
      <c r="A78" s="2"/>
      <c r="B78" s="3"/>
      <c r="C78" s="5"/>
      <c r="D78" s="95"/>
      <c r="E78" s="14"/>
      <c r="F78" s="66"/>
      <c r="G78" s="35"/>
      <c r="H78" s="35"/>
      <c r="I78" s="35"/>
    </row>
    <row r="79" spans="1:9" x14ac:dyDescent="0.3">
      <c r="A79" s="6">
        <v>3113</v>
      </c>
      <c r="B79" s="7">
        <v>5331</v>
      </c>
      <c r="C79" s="9" t="s">
        <v>42</v>
      </c>
      <c r="D79" s="96">
        <v>587000</v>
      </c>
      <c r="E79" s="15">
        <v>587000</v>
      </c>
      <c r="F79" s="68">
        <f>E79/D79*100</f>
        <v>100</v>
      </c>
      <c r="G79" s="36">
        <v>570000</v>
      </c>
      <c r="H79" s="36">
        <v>570000</v>
      </c>
      <c r="I79" s="33"/>
    </row>
    <row r="80" spans="1:9" x14ac:dyDescent="0.3">
      <c r="A80" s="6">
        <v>3113</v>
      </c>
      <c r="B80" s="7">
        <v>5331</v>
      </c>
      <c r="C80" s="9" t="s">
        <v>119</v>
      </c>
      <c r="D80" s="96">
        <v>172113</v>
      </c>
      <c r="E80" s="15">
        <v>172113</v>
      </c>
      <c r="F80" s="68">
        <f>E80/D80*100</f>
        <v>100</v>
      </c>
      <c r="G80" s="36">
        <v>172113</v>
      </c>
      <c r="H80" s="36">
        <v>172113</v>
      </c>
      <c r="I80" s="33"/>
    </row>
    <row r="81" spans="1:9" x14ac:dyDescent="0.3">
      <c r="A81" s="6">
        <v>3113</v>
      </c>
      <c r="B81" s="18">
        <v>5336</v>
      </c>
      <c r="C81" s="9" t="s">
        <v>165</v>
      </c>
      <c r="D81" s="96">
        <v>0</v>
      </c>
      <c r="E81" s="15">
        <v>319555.20000000001</v>
      </c>
      <c r="F81" s="68"/>
      <c r="G81" s="36"/>
      <c r="H81" s="36"/>
      <c r="I81" s="33"/>
    </row>
    <row r="82" spans="1:9" x14ac:dyDescent="0.3">
      <c r="A82" s="213"/>
      <c r="B82" s="237"/>
      <c r="C82" s="221" t="s">
        <v>20</v>
      </c>
      <c r="D82" s="216">
        <f>SUM(D79:D81)</f>
        <v>759113</v>
      </c>
      <c r="E82" s="217">
        <f>SUM(E79:E81)</f>
        <v>1078668.2</v>
      </c>
      <c r="F82" s="218">
        <f>E82/D82*100</f>
        <v>142.09586715021348</v>
      </c>
      <c r="G82" s="219">
        <f>SUM(G79:G80)</f>
        <v>742113</v>
      </c>
      <c r="H82" s="219">
        <f>SUM(H79:H80)</f>
        <v>742113</v>
      </c>
      <c r="I82" s="236" t="s">
        <v>128</v>
      </c>
    </row>
    <row r="83" spans="1:9" x14ac:dyDescent="0.3">
      <c r="A83" s="2">
        <v>3314</v>
      </c>
      <c r="B83" s="3">
        <v>5137</v>
      </c>
      <c r="C83" s="5" t="s">
        <v>136</v>
      </c>
      <c r="D83" s="101">
        <v>0</v>
      </c>
      <c r="E83" s="14">
        <v>5990</v>
      </c>
      <c r="F83" s="133">
        <v>0</v>
      </c>
      <c r="G83" s="35"/>
      <c r="H83" s="35"/>
      <c r="I83" s="35"/>
    </row>
    <row r="84" spans="1:9" x14ac:dyDescent="0.3">
      <c r="A84" s="6">
        <v>3314</v>
      </c>
      <c r="B84" s="7">
        <v>5136</v>
      </c>
      <c r="C84" s="9" t="s">
        <v>43</v>
      </c>
      <c r="D84" s="96">
        <v>34500</v>
      </c>
      <c r="E84" s="15">
        <v>20752.47</v>
      </c>
      <c r="F84" s="68">
        <f t="shared" ref="F84:F90" si="7">E84/D84*100</f>
        <v>60.152086956521742</v>
      </c>
      <c r="G84" s="36">
        <v>36500</v>
      </c>
      <c r="H84" s="36">
        <v>36500</v>
      </c>
      <c r="I84" s="33"/>
    </row>
    <row r="85" spans="1:9" x14ac:dyDescent="0.3">
      <c r="A85" s="6">
        <v>3314</v>
      </c>
      <c r="B85" s="7">
        <v>5139</v>
      </c>
      <c r="C85" s="9" t="s">
        <v>44</v>
      </c>
      <c r="D85" s="96">
        <v>4000</v>
      </c>
      <c r="E85" s="15">
        <v>4939</v>
      </c>
      <c r="F85" s="68">
        <f t="shared" si="7"/>
        <v>123.47499999999999</v>
      </c>
      <c r="G85" s="36">
        <v>2000</v>
      </c>
      <c r="H85" s="36">
        <v>2000</v>
      </c>
      <c r="I85" s="33"/>
    </row>
    <row r="86" spans="1:9" x14ac:dyDescent="0.3">
      <c r="A86" s="6">
        <v>3314</v>
      </c>
      <c r="B86" s="7">
        <v>5161</v>
      </c>
      <c r="C86" s="9" t="s">
        <v>45</v>
      </c>
      <c r="D86" s="96">
        <v>1000</v>
      </c>
      <c r="E86" s="15">
        <v>958</v>
      </c>
      <c r="F86" s="68">
        <f t="shared" si="7"/>
        <v>95.8</v>
      </c>
      <c r="G86" s="36">
        <v>1000</v>
      </c>
      <c r="H86" s="36">
        <v>1000</v>
      </c>
      <c r="I86" s="33"/>
    </row>
    <row r="87" spans="1:9" x14ac:dyDescent="0.3">
      <c r="A87" s="6">
        <v>3314</v>
      </c>
      <c r="B87" s="7">
        <v>5169</v>
      </c>
      <c r="C87" s="9" t="s">
        <v>46</v>
      </c>
      <c r="D87" s="96">
        <v>15000</v>
      </c>
      <c r="E87" s="15">
        <v>17128.39</v>
      </c>
      <c r="F87" s="68">
        <f t="shared" si="7"/>
        <v>114.18926666666667</v>
      </c>
      <c r="G87" s="36">
        <v>15000</v>
      </c>
      <c r="H87" s="36">
        <v>15000</v>
      </c>
      <c r="I87" s="33"/>
    </row>
    <row r="88" spans="1:9" x14ac:dyDescent="0.3">
      <c r="A88" s="6">
        <v>3314</v>
      </c>
      <c r="B88" s="7">
        <v>5171</v>
      </c>
      <c r="C88" s="9" t="s">
        <v>47</v>
      </c>
      <c r="D88" s="96">
        <v>5000</v>
      </c>
      <c r="E88" s="15">
        <v>0</v>
      </c>
      <c r="F88" s="68">
        <f t="shared" si="7"/>
        <v>0</v>
      </c>
      <c r="G88" s="36">
        <v>5000</v>
      </c>
      <c r="H88" s="36">
        <v>5000</v>
      </c>
      <c r="I88" s="33"/>
    </row>
    <row r="89" spans="1:9" x14ac:dyDescent="0.3">
      <c r="A89" s="6">
        <v>3314</v>
      </c>
      <c r="B89" s="7">
        <v>5173</v>
      </c>
      <c r="C89" s="9" t="s">
        <v>48</v>
      </c>
      <c r="D89" s="96">
        <v>500</v>
      </c>
      <c r="E89" s="15">
        <v>263</v>
      </c>
      <c r="F89" s="68">
        <f t="shared" si="7"/>
        <v>52.6</v>
      </c>
      <c r="G89" s="36">
        <v>500</v>
      </c>
      <c r="H89" s="36">
        <v>500</v>
      </c>
      <c r="I89" s="33"/>
    </row>
    <row r="90" spans="1:9" x14ac:dyDescent="0.3">
      <c r="A90" s="205"/>
      <c r="B90" s="206"/>
      <c r="C90" s="207" t="s">
        <v>24</v>
      </c>
      <c r="D90" s="208">
        <f>SUM(D84:D89)</f>
        <v>60000</v>
      </c>
      <c r="E90" s="209">
        <f>SUM(E83:E89)</f>
        <v>50030.86</v>
      </c>
      <c r="F90" s="210">
        <f t="shared" si="7"/>
        <v>83.384766666666664</v>
      </c>
      <c r="G90" s="211">
        <f>SUM(G84:G89)</f>
        <v>60000</v>
      </c>
      <c r="H90" s="211">
        <f>SUM(H84:H89)</f>
        <v>60000</v>
      </c>
      <c r="I90" s="238" t="s">
        <v>128</v>
      </c>
    </row>
    <row r="91" spans="1:9" x14ac:dyDescent="0.3">
      <c r="A91" s="2"/>
      <c r="B91" s="3"/>
      <c r="C91" s="5"/>
      <c r="D91" s="101"/>
      <c r="E91" s="17"/>
      <c r="F91" s="133"/>
      <c r="G91" s="35"/>
      <c r="H91" s="35"/>
      <c r="I91" s="35"/>
    </row>
    <row r="92" spans="1:9" x14ac:dyDescent="0.3">
      <c r="A92" s="6">
        <v>3612</v>
      </c>
      <c r="B92" s="7">
        <v>5139</v>
      </c>
      <c r="C92" s="9" t="s">
        <v>50</v>
      </c>
      <c r="D92" s="96">
        <v>3000</v>
      </c>
      <c r="E92" s="15">
        <v>175</v>
      </c>
      <c r="F92" s="68">
        <f>E92/D92*100</f>
        <v>5.833333333333333</v>
      </c>
      <c r="G92" s="32">
        <v>10000</v>
      </c>
      <c r="H92" s="32">
        <v>10000</v>
      </c>
      <c r="I92" s="33"/>
    </row>
    <row r="93" spans="1:9" x14ac:dyDescent="0.3">
      <c r="A93" s="6">
        <v>3612</v>
      </c>
      <c r="B93" s="7">
        <v>5151</v>
      </c>
      <c r="C93" s="9" t="s">
        <v>51</v>
      </c>
      <c r="D93" s="96">
        <v>50000</v>
      </c>
      <c r="E93" s="15">
        <v>48957.5</v>
      </c>
      <c r="F93" s="68">
        <f>E93/D93*100</f>
        <v>97.914999999999992</v>
      </c>
      <c r="G93" s="32">
        <v>50000</v>
      </c>
      <c r="H93" s="32">
        <v>50000</v>
      </c>
      <c r="I93" s="33"/>
    </row>
    <row r="94" spans="1:9" x14ac:dyDescent="0.3">
      <c r="A94" s="10">
        <v>3612</v>
      </c>
      <c r="B94" s="11">
        <v>5152</v>
      </c>
      <c r="C94" s="13" t="s">
        <v>52</v>
      </c>
      <c r="D94" s="104">
        <v>300000</v>
      </c>
      <c r="E94" s="16">
        <v>292634</v>
      </c>
      <c r="F94" s="67">
        <f>E94/D94*100</f>
        <v>97.544666666666672</v>
      </c>
      <c r="G94" s="34">
        <v>336000</v>
      </c>
      <c r="H94" s="34">
        <v>336000</v>
      </c>
      <c r="I94" s="37"/>
    </row>
    <row r="95" spans="1:9" ht="28.8" x14ac:dyDescent="0.3">
      <c r="A95" s="25" t="s">
        <v>0</v>
      </c>
      <c r="B95" s="25" t="s">
        <v>1</v>
      </c>
      <c r="C95" s="26" t="s">
        <v>2</v>
      </c>
      <c r="D95" s="27" t="s">
        <v>156</v>
      </c>
      <c r="E95" s="27" t="s">
        <v>166</v>
      </c>
      <c r="F95" s="46" t="s">
        <v>3</v>
      </c>
      <c r="G95" s="26" t="s">
        <v>158</v>
      </c>
      <c r="H95" s="26" t="s">
        <v>158</v>
      </c>
      <c r="I95" s="26" t="s">
        <v>5</v>
      </c>
    </row>
    <row r="96" spans="1:9" x14ac:dyDescent="0.3">
      <c r="A96" s="2"/>
      <c r="B96" s="3"/>
      <c r="C96" s="5"/>
      <c r="D96" s="95"/>
      <c r="E96" s="14"/>
      <c r="F96" s="66"/>
      <c r="G96" s="31"/>
      <c r="H96" s="31"/>
      <c r="I96" s="35"/>
    </row>
    <row r="97" spans="1:9" x14ac:dyDescent="0.3">
      <c r="A97" s="6">
        <v>3612</v>
      </c>
      <c r="B97" s="7">
        <v>5153</v>
      </c>
      <c r="C97" s="9" t="s">
        <v>54</v>
      </c>
      <c r="D97" s="96">
        <v>40000</v>
      </c>
      <c r="E97" s="15">
        <v>29582</v>
      </c>
      <c r="F97" s="68">
        <f>E97/D97*100</f>
        <v>73.954999999999998</v>
      </c>
      <c r="G97" s="32">
        <v>40000</v>
      </c>
      <c r="H97" s="32">
        <v>40000</v>
      </c>
      <c r="I97" s="33"/>
    </row>
    <row r="98" spans="1:9" x14ac:dyDescent="0.3">
      <c r="A98" s="6">
        <v>3612</v>
      </c>
      <c r="B98" s="7">
        <v>5154</v>
      </c>
      <c r="C98" s="9" t="s">
        <v>53</v>
      </c>
      <c r="D98" s="96">
        <v>10000</v>
      </c>
      <c r="E98" s="15">
        <v>6986.3</v>
      </c>
      <c r="F98" s="68">
        <f>E98/D98*100</f>
        <v>69.863</v>
      </c>
      <c r="G98" s="32">
        <v>10000</v>
      </c>
      <c r="H98" s="32">
        <v>10000</v>
      </c>
      <c r="I98" s="33"/>
    </row>
    <row r="99" spans="1:9" x14ac:dyDescent="0.3">
      <c r="A99" s="6">
        <v>3612</v>
      </c>
      <c r="B99" s="7">
        <v>5169</v>
      </c>
      <c r="C99" s="9" t="s">
        <v>55</v>
      </c>
      <c r="D99" s="96">
        <v>7000</v>
      </c>
      <c r="E99" s="15">
        <v>7965</v>
      </c>
      <c r="F99" s="68">
        <f t="shared" ref="F99:F102" si="8">E99/D99*100</f>
        <v>113.78571428571429</v>
      </c>
      <c r="G99" s="32">
        <v>34000</v>
      </c>
      <c r="H99" s="32">
        <v>34000</v>
      </c>
      <c r="I99" s="134"/>
    </row>
    <row r="100" spans="1:9" x14ac:dyDescent="0.3">
      <c r="A100" s="6">
        <v>3612</v>
      </c>
      <c r="B100" s="7">
        <v>5171</v>
      </c>
      <c r="C100" s="9" t="s">
        <v>113</v>
      </c>
      <c r="D100" s="96">
        <v>5000</v>
      </c>
      <c r="E100" s="15">
        <v>3977.7</v>
      </c>
      <c r="F100" s="68">
        <f t="shared" si="8"/>
        <v>79.553999999999988</v>
      </c>
      <c r="G100" s="32">
        <v>200000</v>
      </c>
      <c r="H100" s="32">
        <v>200000</v>
      </c>
      <c r="I100" s="201" t="s">
        <v>209</v>
      </c>
    </row>
    <row r="101" spans="1:9" x14ac:dyDescent="0.3">
      <c r="A101" s="6">
        <v>3612</v>
      </c>
      <c r="B101" s="18">
        <v>6121</v>
      </c>
      <c r="C101" s="9" t="s">
        <v>168</v>
      </c>
      <c r="D101" s="96">
        <v>0</v>
      </c>
      <c r="E101" s="15">
        <v>14835</v>
      </c>
      <c r="F101" s="160" t="s">
        <v>169</v>
      </c>
      <c r="G101" s="32">
        <v>0</v>
      </c>
      <c r="H101" s="32">
        <v>0</v>
      </c>
      <c r="I101" s="201" t="s">
        <v>210</v>
      </c>
    </row>
    <row r="102" spans="1:9" x14ac:dyDescent="0.3">
      <c r="A102" s="239"/>
      <c r="B102" s="237"/>
      <c r="C102" s="221" t="s">
        <v>20</v>
      </c>
      <c r="D102" s="216">
        <f>SUM(D92:D101)</f>
        <v>415000</v>
      </c>
      <c r="E102" s="217">
        <f>E92+E93+E94+E958+E98+E97+E99+E100+E101</f>
        <v>405112.5</v>
      </c>
      <c r="F102" s="218">
        <f t="shared" si="8"/>
        <v>97.617469879518069</v>
      </c>
      <c r="G102" s="219">
        <f>G92+G93+G94+G97+G98+G99+G100+G101</f>
        <v>680000</v>
      </c>
      <c r="H102" s="219">
        <f>H92+H93+H94+H97+H98+H99+H100+H101</f>
        <v>680000</v>
      </c>
      <c r="I102" s="240" t="s">
        <v>211</v>
      </c>
    </row>
    <row r="103" spans="1:9" x14ac:dyDescent="0.3">
      <c r="A103" s="2">
        <v>3631</v>
      </c>
      <c r="B103" s="3">
        <v>6121</v>
      </c>
      <c r="C103" s="3" t="s">
        <v>213</v>
      </c>
      <c r="D103" s="95"/>
      <c r="E103" s="14"/>
      <c r="F103" s="66"/>
      <c r="G103" s="99">
        <v>400000</v>
      </c>
      <c r="H103" s="99">
        <v>400000</v>
      </c>
      <c r="I103" s="202" t="s">
        <v>214</v>
      </c>
    </row>
    <row r="104" spans="1:9" x14ac:dyDescent="0.3">
      <c r="A104" s="6">
        <v>3631</v>
      </c>
      <c r="B104" s="7">
        <v>5139</v>
      </c>
      <c r="C104" s="7" t="s">
        <v>56</v>
      </c>
      <c r="D104" s="96">
        <v>5000</v>
      </c>
      <c r="E104" s="15">
        <v>0</v>
      </c>
      <c r="F104" s="68">
        <f t="shared" ref="F104:F112" si="9">E104/D104*100</f>
        <v>0</v>
      </c>
      <c r="G104" s="89">
        <v>5000</v>
      </c>
      <c r="H104" s="89">
        <v>5000</v>
      </c>
      <c r="I104" s="9"/>
    </row>
    <row r="105" spans="1:9" x14ac:dyDescent="0.3">
      <c r="A105" s="6">
        <v>3631</v>
      </c>
      <c r="B105" s="7">
        <v>5154</v>
      </c>
      <c r="C105" s="7" t="s">
        <v>57</v>
      </c>
      <c r="D105" s="96">
        <v>150000</v>
      </c>
      <c r="E105" s="15">
        <v>176107.9</v>
      </c>
      <c r="F105" s="68">
        <f t="shared" si="9"/>
        <v>117.40526666666666</v>
      </c>
      <c r="G105" s="89">
        <v>180000</v>
      </c>
      <c r="H105" s="89">
        <v>180000</v>
      </c>
      <c r="I105" s="9"/>
    </row>
    <row r="106" spans="1:9" x14ac:dyDescent="0.3">
      <c r="A106" s="6">
        <v>3631</v>
      </c>
      <c r="B106" s="7">
        <v>5169</v>
      </c>
      <c r="C106" s="7" t="s">
        <v>58</v>
      </c>
      <c r="D106" s="96">
        <v>5000</v>
      </c>
      <c r="E106" s="15">
        <v>0</v>
      </c>
      <c r="F106" s="68">
        <f t="shared" si="9"/>
        <v>0</v>
      </c>
      <c r="G106" s="100">
        <v>5000</v>
      </c>
      <c r="H106" s="100">
        <v>5000</v>
      </c>
      <c r="I106" s="9"/>
    </row>
    <row r="107" spans="1:9" x14ac:dyDescent="0.3">
      <c r="A107" s="6">
        <v>3631</v>
      </c>
      <c r="B107" s="7">
        <v>5171</v>
      </c>
      <c r="C107" s="7" t="s">
        <v>59</v>
      </c>
      <c r="D107" s="96">
        <v>245000</v>
      </c>
      <c r="E107" s="15">
        <v>115237</v>
      </c>
      <c r="F107" s="68">
        <f t="shared" si="9"/>
        <v>47.035510204081632</v>
      </c>
      <c r="G107" s="100">
        <v>150000</v>
      </c>
      <c r="H107" s="100">
        <v>150000</v>
      </c>
      <c r="I107" s="150"/>
    </row>
    <row r="108" spans="1:9" x14ac:dyDescent="0.3">
      <c r="A108" s="239"/>
      <c r="B108" s="237"/>
      <c r="C108" s="237" t="s">
        <v>20</v>
      </c>
      <c r="D108" s="216">
        <f>SUM(D104:D107)</f>
        <v>405000</v>
      </c>
      <c r="E108" s="217">
        <f>SUM(E104:E107)</f>
        <v>291344.90000000002</v>
      </c>
      <c r="F108" s="218">
        <f t="shared" si="9"/>
        <v>71.937012345679022</v>
      </c>
      <c r="G108" s="210">
        <f>G103+G104+G105+G106+G107</f>
        <v>740000</v>
      </c>
      <c r="H108" s="210">
        <f>H103+H104+H105+H106+H107</f>
        <v>740000</v>
      </c>
      <c r="I108" s="207"/>
    </row>
    <row r="109" spans="1:9" x14ac:dyDescent="0.3">
      <c r="A109" s="57"/>
      <c r="B109" s="21"/>
      <c r="C109" s="21"/>
      <c r="D109" s="113"/>
      <c r="E109" s="79"/>
      <c r="F109" s="85"/>
      <c r="G109" s="111"/>
      <c r="H109" s="111"/>
      <c r="I109" s="29"/>
    </row>
    <row r="110" spans="1:9" x14ac:dyDescent="0.3">
      <c r="A110" s="106">
        <v>3632</v>
      </c>
      <c r="B110" s="109">
        <v>5151</v>
      </c>
      <c r="C110" s="109" t="s">
        <v>121</v>
      </c>
      <c r="D110" s="114">
        <v>0</v>
      </c>
      <c r="E110" s="107">
        <v>205</v>
      </c>
      <c r="F110" s="161" t="s">
        <v>169</v>
      </c>
      <c r="G110" s="112">
        <v>1000</v>
      </c>
      <c r="H110" s="112">
        <v>1000</v>
      </c>
      <c r="I110" s="55"/>
    </row>
    <row r="111" spans="1:9" x14ac:dyDescent="0.3">
      <c r="A111" s="106">
        <v>3632</v>
      </c>
      <c r="B111" s="109">
        <v>5154</v>
      </c>
      <c r="C111" s="109" t="s">
        <v>170</v>
      </c>
      <c r="D111" s="114">
        <v>0</v>
      </c>
      <c r="E111" s="107">
        <v>-666</v>
      </c>
      <c r="F111" s="161" t="s">
        <v>169</v>
      </c>
      <c r="G111" s="112">
        <v>1000</v>
      </c>
      <c r="H111" s="112">
        <v>1000</v>
      </c>
      <c r="I111" s="55"/>
    </row>
    <row r="112" spans="1:9" x14ac:dyDescent="0.3">
      <c r="A112" s="6">
        <v>3632</v>
      </c>
      <c r="B112" s="7">
        <v>5169</v>
      </c>
      <c r="C112" s="7" t="s">
        <v>60</v>
      </c>
      <c r="D112" s="96">
        <v>22000</v>
      </c>
      <c r="E112" s="15">
        <v>20700</v>
      </c>
      <c r="F112" s="68">
        <f t="shared" si="9"/>
        <v>94.090909090909093</v>
      </c>
      <c r="G112" s="100">
        <v>22000</v>
      </c>
      <c r="H112" s="100">
        <v>22000</v>
      </c>
      <c r="I112" s="84"/>
    </row>
    <row r="113" spans="1:9" x14ac:dyDescent="0.3">
      <c r="A113" s="6">
        <v>3632</v>
      </c>
      <c r="B113" s="18">
        <v>5171</v>
      </c>
      <c r="C113" s="18" t="s">
        <v>171</v>
      </c>
      <c r="D113" s="96">
        <v>3000</v>
      </c>
      <c r="E113" s="15">
        <v>0</v>
      </c>
      <c r="F113" s="68">
        <v>0</v>
      </c>
      <c r="G113" s="100">
        <v>1000</v>
      </c>
      <c r="H113" s="100">
        <v>1000</v>
      </c>
      <c r="I113" s="84"/>
    </row>
    <row r="114" spans="1:9" x14ac:dyDescent="0.3">
      <c r="A114" s="239"/>
      <c r="B114" s="237"/>
      <c r="C114" s="237" t="s">
        <v>20</v>
      </c>
      <c r="D114" s="216">
        <f>SUM(D110:D113)</f>
        <v>25000</v>
      </c>
      <c r="E114" s="217">
        <f>SUM(E110:E113)</f>
        <v>20239</v>
      </c>
      <c r="F114" s="218">
        <f>E114/D114*100</f>
        <v>80.955999999999989</v>
      </c>
      <c r="G114" s="218">
        <f>SUM(G110:G113)</f>
        <v>25000</v>
      </c>
      <c r="H114" s="218">
        <f>SUM(H110:H113)</f>
        <v>25000</v>
      </c>
      <c r="I114" s="241"/>
    </row>
    <row r="115" spans="1:9" x14ac:dyDescent="0.3">
      <c r="A115" s="57"/>
      <c r="B115" s="21"/>
      <c r="C115" s="21"/>
      <c r="D115" s="113"/>
      <c r="E115" s="79"/>
      <c r="F115" s="85"/>
      <c r="G115" s="111"/>
      <c r="H115" s="111"/>
      <c r="I115" s="86"/>
    </row>
    <row r="116" spans="1:9" x14ac:dyDescent="0.3">
      <c r="A116" s="228">
        <v>3635</v>
      </c>
      <c r="B116" s="229">
        <v>6119</v>
      </c>
      <c r="C116" s="229" t="s">
        <v>116</v>
      </c>
      <c r="D116" s="216">
        <v>60000</v>
      </c>
      <c r="E116" s="217">
        <v>60500</v>
      </c>
      <c r="F116" s="218">
        <v>100.83</v>
      </c>
      <c r="G116" s="218">
        <v>0</v>
      </c>
      <c r="H116" s="218">
        <v>0</v>
      </c>
      <c r="I116" s="236"/>
    </row>
    <row r="117" spans="1:9" x14ac:dyDescent="0.3">
      <c r="A117" s="57"/>
      <c r="B117" s="21"/>
      <c r="C117" s="21"/>
      <c r="D117" s="113"/>
      <c r="E117" s="79"/>
      <c r="F117" s="85"/>
      <c r="G117" s="59"/>
      <c r="H117" s="59"/>
      <c r="I117" s="86"/>
    </row>
    <row r="118" spans="1:9" x14ac:dyDescent="0.3">
      <c r="A118" s="6">
        <v>3722</v>
      </c>
      <c r="B118" s="7">
        <v>5139</v>
      </c>
      <c r="C118" s="18" t="s">
        <v>61</v>
      </c>
      <c r="D118" s="96">
        <v>40000</v>
      </c>
      <c r="E118" s="15">
        <v>23947</v>
      </c>
      <c r="F118" s="68">
        <f>E118/D118*100</f>
        <v>59.867499999999993</v>
      </c>
      <c r="G118" s="49">
        <v>40000</v>
      </c>
      <c r="H118" s="49">
        <v>40000</v>
      </c>
      <c r="I118" s="84"/>
    </row>
    <row r="119" spans="1:9" x14ac:dyDescent="0.3">
      <c r="A119" s="6">
        <v>3722</v>
      </c>
      <c r="B119" s="7">
        <v>5169</v>
      </c>
      <c r="C119" s="18" t="s">
        <v>62</v>
      </c>
      <c r="D119" s="96">
        <v>800000</v>
      </c>
      <c r="E119" s="15">
        <v>798586</v>
      </c>
      <c r="F119" s="68">
        <f>E119/D119*100</f>
        <v>99.823250000000002</v>
      </c>
      <c r="G119" s="49">
        <v>800000</v>
      </c>
      <c r="H119" s="49">
        <v>800000</v>
      </c>
      <c r="I119" s="151" t="s">
        <v>138</v>
      </c>
    </row>
    <row r="120" spans="1:9" x14ac:dyDescent="0.3">
      <c r="A120" s="239"/>
      <c r="B120" s="237"/>
      <c r="C120" s="237" t="s">
        <v>20</v>
      </c>
      <c r="D120" s="216">
        <f>SUM(D118:D119)</f>
        <v>840000</v>
      </c>
      <c r="E120" s="217">
        <f>SUM(E118:E119)</f>
        <v>822533</v>
      </c>
      <c r="F120" s="218">
        <f>E120/D120*100</f>
        <v>97.920595238095245</v>
      </c>
      <c r="G120" s="219">
        <f>SUM(G118:G119)</f>
        <v>840000</v>
      </c>
      <c r="H120" s="219">
        <f>SUM(H118:H119)</f>
        <v>840000</v>
      </c>
      <c r="I120" s="241"/>
    </row>
    <row r="121" spans="1:9" x14ac:dyDescent="0.3">
      <c r="A121" s="57"/>
      <c r="B121" s="21"/>
      <c r="C121" s="58"/>
      <c r="D121" s="113"/>
      <c r="E121" s="79"/>
      <c r="F121" s="85"/>
      <c r="G121" s="59"/>
      <c r="H121" s="59"/>
      <c r="I121" s="35"/>
    </row>
    <row r="122" spans="1:9" x14ac:dyDescent="0.3">
      <c r="A122" s="205">
        <v>5212</v>
      </c>
      <c r="B122" s="223">
        <v>5901</v>
      </c>
      <c r="C122" s="224" t="s">
        <v>63</v>
      </c>
      <c r="D122" s="216">
        <v>20000</v>
      </c>
      <c r="E122" s="217">
        <v>0</v>
      </c>
      <c r="F122" s="218">
        <v>0</v>
      </c>
      <c r="G122" s="219">
        <v>20000</v>
      </c>
      <c r="H122" s="219">
        <v>20000</v>
      </c>
      <c r="I122" s="222"/>
    </row>
    <row r="123" spans="1:9" x14ac:dyDescent="0.3">
      <c r="A123" s="2"/>
      <c r="B123" s="3"/>
      <c r="C123" s="58" t="s">
        <v>172</v>
      </c>
      <c r="D123" s="113"/>
      <c r="E123" s="79"/>
      <c r="F123" s="85"/>
      <c r="G123" s="48"/>
      <c r="H123" s="48"/>
      <c r="I123" s="35"/>
    </row>
    <row r="124" spans="1:9" x14ac:dyDescent="0.3">
      <c r="A124" s="6">
        <v>5512</v>
      </c>
      <c r="B124" s="7">
        <v>5137</v>
      </c>
      <c r="C124" s="9" t="s">
        <v>64</v>
      </c>
      <c r="D124" s="96">
        <v>40000</v>
      </c>
      <c r="E124" s="15">
        <v>55355</v>
      </c>
      <c r="F124" s="68">
        <f>E124/D124*100</f>
        <v>138.38749999999999</v>
      </c>
      <c r="G124" s="49">
        <v>80000</v>
      </c>
      <c r="H124" s="49">
        <v>40000</v>
      </c>
      <c r="I124" s="33"/>
    </row>
    <row r="125" spans="1:9" x14ac:dyDescent="0.3">
      <c r="A125" s="6">
        <v>5512</v>
      </c>
      <c r="B125" s="7">
        <v>5139</v>
      </c>
      <c r="C125" s="9" t="s">
        <v>122</v>
      </c>
      <c r="D125" s="96">
        <v>20000</v>
      </c>
      <c r="E125" s="15">
        <v>25098</v>
      </c>
      <c r="F125" s="68">
        <f>E125/D125*100</f>
        <v>125.49</v>
      </c>
      <c r="G125" s="49">
        <v>50000</v>
      </c>
      <c r="H125" s="49">
        <v>50000</v>
      </c>
      <c r="I125" s="33"/>
    </row>
    <row r="126" spans="1:9" x14ac:dyDescent="0.3">
      <c r="A126" s="10">
        <v>5512</v>
      </c>
      <c r="B126" s="162">
        <v>5151</v>
      </c>
      <c r="C126" s="13" t="s">
        <v>129</v>
      </c>
      <c r="D126" s="163">
        <v>0</v>
      </c>
      <c r="E126" s="164">
        <v>205.4</v>
      </c>
      <c r="F126" s="165">
        <v>0</v>
      </c>
      <c r="G126" s="37">
        <v>0</v>
      </c>
      <c r="H126" s="37">
        <v>0</v>
      </c>
      <c r="I126" s="39"/>
    </row>
    <row r="127" spans="1:9" ht="28.8" x14ac:dyDescent="0.3">
      <c r="A127" s="29" t="s">
        <v>0</v>
      </c>
      <c r="B127" s="29" t="s">
        <v>1</v>
      </c>
      <c r="C127" s="28" t="s">
        <v>2</v>
      </c>
      <c r="D127" s="30" t="s">
        <v>156</v>
      </c>
      <c r="E127" s="30" t="s">
        <v>157</v>
      </c>
      <c r="F127" s="28" t="s">
        <v>3</v>
      </c>
      <c r="G127" s="28" t="s">
        <v>158</v>
      </c>
      <c r="H127" s="90" t="s">
        <v>4</v>
      </c>
      <c r="I127" s="28" t="s">
        <v>5</v>
      </c>
    </row>
    <row r="128" spans="1:9" x14ac:dyDescent="0.3">
      <c r="A128" s="2"/>
      <c r="B128" s="166"/>
      <c r="C128" s="5"/>
      <c r="D128" s="167"/>
      <c r="E128" s="168"/>
      <c r="F128" s="169"/>
      <c r="G128" s="35"/>
      <c r="H128" s="35"/>
      <c r="I128" s="59"/>
    </row>
    <row r="129" spans="1:9" x14ac:dyDescent="0.3">
      <c r="A129" s="6">
        <v>5512</v>
      </c>
      <c r="B129" s="7">
        <v>5153</v>
      </c>
      <c r="C129" s="9" t="s">
        <v>65</v>
      </c>
      <c r="D129" s="96">
        <v>20000</v>
      </c>
      <c r="E129" s="15">
        <v>11199</v>
      </c>
      <c r="F129" s="68">
        <f>E129/D129*100</f>
        <v>55.994999999999997</v>
      </c>
      <c r="G129" s="32">
        <v>25000</v>
      </c>
      <c r="H129" s="32">
        <v>25000</v>
      </c>
      <c r="I129" s="33"/>
    </row>
    <row r="130" spans="1:9" x14ac:dyDescent="0.3">
      <c r="A130" s="6">
        <v>5512</v>
      </c>
      <c r="B130" s="7">
        <v>5154</v>
      </c>
      <c r="C130" s="9" t="s">
        <v>66</v>
      </c>
      <c r="D130" s="96">
        <v>10000</v>
      </c>
      <c r="E130" s="15">
        <v>4995</v>
      </c>
      <c r="F130" s="68">
        <f>E130/D130*100</f>
        <v>49.95</v>
      </c>
      <c r="G130" s="32">
        <v>10000</v>
      </c>
      <c r="H130" s="32">
        <v>10000</v>
      </c>
      <c r="I130" s="33"/>
    </row>
    <row r="131" spans="1:9" x14ac:dyDescent="0.3">
      <c r="A131" s="6">
        <v>5512</v>
      </c>
      <c r="B131" s="7">
        <v>5156</v>
      </c>
      <c r="C131" s="9" t="s">
        <v>67</v>
      </c>
      <c r="D131" s="96">
        <v>20000</v>
      </c>
      <c r="E131" s="15">
        <v>7271</v>
      </c>
      <c r="F131" s="68">
        <f>E131/D131*100</f>
        <v>36.354999999999997</v>
      </c>
      <c r="G131" s="50">
        <v>30000</v>
      </c>
      <c r="H131" s="50">
        <v>20000</v>
      </c>
      <c r="I131" s="33"/>
    </row>
    <row r="132" spans="1:9" x14ac:dyDescent="0.3">
      <c r="A132" s="6">
        <v>5512</v>
      </c>
      <c r="B132" s="7">
        <v>5167</v>
      </c>
      <c r="C132" s="9" t="s">
        <v>68</v>
      </c>
      <c r="D132" s="96">
        <v>5000</v>
      </c>
      <c r="E132" s="15">
        <v>3100</v>
      </c>
      <c r="F132" s="68">
        <f>E132/D132*100</f>
        <v>62</v>
      </c>
      <c r="G132" s="50">
        <v>0</v>
      </c>
      <c r="H132" s="50">
        <v>0</v>
      </c>
      <c r="I132" s="33"/>
    </row>
    <row r="133" spans="1:9" x14ac:dyDescent="0.3">
      <c r="A133" s="6">
        <v>5512</v>
      </c>
      <c r="B133" s="7">
        <v>5169</v>
      </c>
      <c r="C133" s="9" t="s">
        <v>123</v>
      </c>
      <c r="D133" s="96">
        <v>10000</v>
      </c>
      <c r="E133" s="15">
        <v>1510</v>
      </c>
      <c r="F133" s="68">
        <v>0</v>
      </c>
      <c r="G133" s="50">
        <v>15000</v>
      </c>
      <c r="H133" s="50">
        <v>15000</v>
      </c>
      <c r="I133" s="33"/>
    </row>
    <row r="134" spans="1:9" x14ac:dyDescent="0.3">
      <c r="A134" s="6">
        <v>5512</v>
      </c>
      <c r="B134" s="7">
        <v>5171</v>
      </c>
      <c r="C134" s="9" t="s">
        <v>69</v>
      </c>
      <c r="D134" s="96">
        <v>80000</v>
      </c>
      <c r="E134" s="15">
        <v>77725.5</v>
      </c>
      <c r="F134" s="68">
        <f>E134/D134*100</f>
        <v>97.156874999999999</v>
      </c>
      <c r="G134" s="50">
        <v>50000</v>
      </c>
      <c r="H134" s="50">
        <v>50000</v>
      </c>
      <c r="I134" s="33"/>
    </row>
    <row r="135" spans="1:9" x14ac:dyDescent="0.3">
      <c r="A135" s="239"/>
      <c r="B135" s="237"/>
      <c r="C135" s="221" t="s">
        <v>114</v>
      </c>
      <c r="D135" s="216">
        <f>SUM(D124:D134)</f>
        <v>205000</v>
      </c>
      <c r="E135" s="217">
        <f>SUM(E124:E134)</f>
        <v>186458.9</v>
      </c>
      <c r="F135" s="218">
        <f>E135/D135*100</f>
        <v>90.955560975609757</v>
      </c>
      <c r="G135" s="219">
        <f>G124+G125+G126+G129+G130+G131+G132+G133+G134</f>
        <v>260000</v>
      </c>
      <c r="H135" s="219">
        <f>H124+H125+H126+H129+H130+H131+H132+H133+H134</f>
        <v>210000</v>
      </c>
      <c r="I135" s="236" t="s">
        <v>128</v>
      </c>
    </row>
    <row r="136" spans="1:9" x14ac:dyDescent="0.3">
      <c r="A136" s="2"/>
      <c r="B136" s="3"/>
      <c r="C136" s="61" t="s">
        <v>173</v>
      </c>
      <c r="D136" s="14"/>
      <c r="E136" s="17"/>
      <c r="F136" s="66"/>
      <c r="G136" s="48"/>
      <c r="H136" s="48"/>
      <c r="I136" s="5"/>
    </row>
    <row r="137" spans="1:9" x14ac:dyDescent="0.3">
      <c r="A137" s="6">
        <v>5512</v>
      </c>
      <c r="B137" s="7">
        <v>5137</v>
      </c>
      <c r="C137" s="62" t="s">
        <v>64</v>
      </c>
      <c r="D137" s="15">
        <v>30000</v>
      </c>
      <c r="E137" s="15">
        <v>27276</v>
      </c>
      <c r="F137" s="68">
        <f t="shared" ref="F137:F146" si="10">E137/D137*100</f>
        <v>90.92</v>
      </c>
      <c r="G137" s="132">
        <v>65000</v>
      </c>
      <c r="H137" s="132">
        <v>65000</v>
      </c>
      <c r="I137" s="9"/>
    </row>
    <row r="138" spans="1:9" x14ac:dyDescent="0.3">
      <c r="A138" s="6">
        <v>5512</v>
      </c>
      <c r="B138" s="7">
        <v>5139</v>
      </c>
      <c r="C138" s="62" t="s">
        <v>122</v>
      </c>
      <c r="D138" s="15">
        <v>20000</v>
      </c>
      <c r="E138" s="15">
        <v>3743</v>
      </c>
      <c r="F138" s="68">
        <f t="shared" si="10"/>
        <v>18.715</v>
      </c>
      <c r="G138" s="132">
        <v>35000</v>
      </c>
      <c r="H138" s="132">
        <v>35000</v>
      </c>
      <c r="I138" s="9"/>
    </row>
    <row r="139" spans="1:9" x14ac:dyDescent="0.3">
      <c r="A139" s="6">
        <v>5512</v>
      </c>
      <c r="B139" s="7">
        <v>5151</v>
      </c>
      <c r="C139" s="62" t="s">
        <v>70</v>
      </c>
      <c r="D139" s="15">
        <v>1000</v>
      </c>
      <c r="E139" s="15">
        <v>577.5</v>
      </c>
      <c r="F139" s="68">
        <f t="shared" si="10"/>
        <v>57.75</v>
      </c>
      <c r="G139" s="132">
        <v>1000</v>
      </c>
      <c r="H139" s="132">
        <v>1000</v>
      </c>
      <c r="I139" s="9"/>
    </row>
    <row r="140" spans="1:9" x14ac:dyDescent="0.3">
      <c r="A140" s="6">
        <v>5512</v>
      </c>
      <c r="B140" s="7">
        <v>5153</v>
      </c>
      <c r="C140" s="62" t="s">
        <v>65</v>
      </c>
      <c r="D140" s="15">
        <v>10000</v>
      </c>
      <c r="E140" s="15">
        <v>21485</v>
      </c>
      <c r="F140" s="68">
        <f t="shared" si="10"/>
        <v>214.85</v>
      </c>
      <c r="G140" s="132">
        <v>20000</v>
      </c>
      <c r="H140" s="132">
        <v>20000</v>
      </c>
      <c r="I140" s="9"/>
    </row>
    <row r="141" spans="1:9" x14ac:dyDescent="0.3">
      <c r="A141" s="6">
        <v>5512</v>
      </c>
      <c r="B141" s="7">
        <v>5154</v>
      </c>
      <c r="C141" s="62" t="s">
        <v>71</v>
      </c>
      <c r="D141" s="15">
        <v>10000</v>
      </c>
      <c r="E141" s="15">
        <v>12813.2</v>
      </c>
      <c r="F141" s="68">
        <f t="shared" si="10"/>
        <v>128.13200000000001</v>
      </c>
      <c r="G141" s="132">
        <v>10000</v>
      </c>
      <c r="H141" s="132">
        <v>10000</v>
      </c>
      <c r="I141" s="9"/>
    </row>
    <row r="142" spans="1:9" x14ac:dyDescent="0.3">
      <c r="A142" s="6">
        <v>5512</v>
      </c>
      <c r="B142" s="7">
        <v>5156</v>
      </c>
      <c r="C142" s="62" t="s">
        <v>67</v>
      </c>
      <c r="D142" s="15">
        <v>20000</v>
      </c>
      <c r="E142" s="15">
        <v>16713</v>
      </c>
      <c r="F142" s="68">
        <f t="shared" si="10"/>
        <v>83.564999999999998</v>
      </c>
      <c r="G142" s="132">
        <v>15000</v>
      </c>
      <c r="H142" s="132">
        <v>15000</v>
      </c>
      <c r="I142" s="89"/>
    </row>
    <row r="143" spans="1:9" x14ac:dyDescent="0.3">
      <c r="A143" s="6">
        <v>5512</v>
      </c>
      <c r="B143" s="7">
        <v>5167</v>
      </c>
      <c r="C143" s="62" t="s">
        <v>68</v>
      </c>
      <c r="D143" s="15">
        <v>10000</v>
      </c>
      <c r="E143" s="15">
        <v>0</v>
      </c>
      <c r="F143" s="68">
        <f t="shared" si="10"/>
        <v>0</v>
      </c>
      <c r="G143" s="132">
        <v>13000</v>
      </c>
      <c r="H143" s="132">
        <v>13000</v>
      </c>
      <c r="I143" s="9"/>
    </row>
    <row r="144" spans="1:9" x14ac:dyDescent="0.3">
      <c r="A144" s="6">
        <v>5512</v>
      </c>
      <c r="B144" s="7">
        <v>5169</v>
      </c>
      <c r="C144" s="62" t="s">
        <v>139</v>
      </c>
      <c r="D144" s="15">
        <v>29000</v>
      </c>
      <c r="E144" s="15">
        <v>500</v>
      </c>
      <c r="F144" s="68">
        <f t="shared" si="10"/>
        <v>1.7241379310344827</v>
      </c>
      <c r="G144" s="132">
        <v>36000</v>
      </c>
      <c r="H144" s="132">
        <v>36000</v>
      </c>
      <c r="I144" s="89"/>
    </row>
    <row r="145" spans="1:9" x14ac:dyDescent="0.3">
      <c r="A145" s="6">
        <v>5512</v>
      </c>
      <c r="B145" s="7">
        <v>5171</v>
      </c>
      <c r="C145" s="62" t="s">
        <v>140</v>
      </c>
      <c r="D145" s="15">
        <v>100000</v>
      </c>
      <c r="E145" s="15">
        <v>105992</v>
      </c>
      <c r="F145" s="68">
        <f>E145/D145*100</f>
        <v>105.99199999999999</v>
      </c>
      <c r="G145" s="132">
        <v>25000</v>
      </c>
      <c r="H145" s="132">
        <v>25000</v>
      </c>
      <c r="I145" s="89"/>
    </row>
    <row r="146" spans="1:9" x14ac:dyDescent="0.3">
      <c r="A146" s="239"/>
      <c r="B146" s="237"/>
      <c r="C146" s="221" t="s">
        <v>115</v>
      </c>
      <c r="D146" s="217">
        <f>SUM(D137:D145)+D136</f>
        <v>230000</v>
      </c>
      <c r="E146" s="217">
        <f>SUM(E137:E145)</f>
        <v>189099.7</v>
      </c>
      <c r="F146" s="218">
        <f t="shared" si="10"/>
        <v>82.217260869565223</v>
      </c>
      <c r="G146" s="242">
        <f>G137+G138+G139+G140+G141+G142+G143+G144+G145</f>
        <v>220000</v>
      </c>
      <c r="H146" s="242">
        <f>H137+H138+H139+H140+H141+H142+H143+H144+H145</f>
        <v>220000</v>
      </c>
      <c r="I146" s="243" t="s">
        <v>174</v>
      </c>
    </row>
    <row r="147" spans="1:9" x14ac:dyDescent="0.3">
      <c r="A147" s="57"/>
      <c r="B147" s="21"/>
      <c r="C147" s="61"/>
      <c r="D147" s="113"/>
      <c r="E147" s="79"/>
      <c r="F147" s="85"/>
      <c r="G147" s="119"/>
      <c r="H147" s="119"/>
      <c r="I147" s="120"/>
    </row>
    <row r="148" spans="1:9" x14ac:dyDescent="0.3">
      <c r="A148" s="106">
        <v>6112</v>
      </c>
      <c r="B148" s="116">
        <v>5019</v>
      </c>
      <c r="C148" s="118" t="s">
        <v>77</v>
      </c>
      <c r="D148" s="114">
        <v>5000</v>
      </c>
      <c r="E148" s="107">
        <v>0</v>
      </c>
      <c r="F148" s="108"/>
      <c r="G148" s="117">
        <v>5000</v>
      </c>
      <c r="H148" s="117">
        <v>5000</v>
      </c>
      <c r="I148" s="121"/>
    </row>
    <row r="149" spans="1:9" x14ac:dyDescent="0.3">
      <c r="A149" s="6">
        <v>6112</v>
      </c>
      <c r="B149" s="7">
        <v>5023</v>
      </c>
      <c r="C149" s="9" t="s">
        <v>72</v>
      </c>
      <c r="D149" s="96">
        <v>750000</v>
      </c>
      <c r="E149" s="15">
        <v>751445</v>
      </c>
      <c r="F149" s="68">
        <f>E149/D149*100</f>
        <v>100.19266666666667</v>
      </c>
      <c r="G149" s="36">
        <v>942000</v>
      </c>
      <c r="H149" s="36">
        <v>942000</v>
      </c>
      <c r="I149" s="121"/>
    </row>
    <row r="150" spans="1:9" x14ac:dyDescent="0.3">
      <c r="A150" s="6">
        <v>6112</v>
      </c>
      <c r="B150" s="7">
        <v>5031</v>
      </c>
      <c r="C150" s="9" t="s">
        <v>73</v>
      </c>
      <c r="D150" s="96">
        <v>135000</v>
      </c>
      <c r="E150" s="15">
        <v>136098</v>
      </c>
      <c r="F150" s="68">
        <f>E150/D150*100</f>
        <v>100.81333333333333</v>
      </c>
      <c r="G150" s="36">
        <v>220000</v>
      </c>
      <c r="H150" s="36">
        <v>220000</v>
      </c>
      <c r="I150" s="121"/>
    </row>
    <row r="151" spans="1:9" x14ac:dyDescent="0.3">
      <c r="A151" s="6">
        <v>6112</v>
      </c>
      <c r="B151" s="7">
        <v>5032</v>
      </c>
      <c r="C151" s="9" t="s">
        <v>74</v>
      </c>
      <c r="D151" s="96">
        <v>70000</v>
      </c>
      <c r="E151" s="15">
        <v>67678</v>
      </c>
      <c r="F151" s="68">
        <f>E151/D151*100</f>
        <v>96.682857142857145</v>
      </c>
      <c r="G151" s="36">
        <v>80000</v>
      </c>
      <c r="H151" s="36">
        <v>80000</v>
      </c>
      <c r="I151" s="121"/>
    </row>
    <row r="152" spans="1:9" x14ac:dyDescent="0.3">
      <c r="A152" s="6">
        <v>6112</v>
      </c>
      <c r="B152" s="7">
        <v>5175</v>
      </c>
      <c r="C152" s="9" t="s">
        <v>75</v>
      </c>
      <c r="D152" s="96">
        <v>20000</v>
      </c>
      <c r="E152" s="15">
        <v>5777</v>
      </c>
      <c r="F152" s="68">
        <f>E152/D152*100</f>
        <v>28.884999999999998</v>
      </c>
      <c r="G152" s="36">
        <v>20000</v>
      </c>
      <c r="H152" s="36">
        <v>20000</v>
      </c>
      <c r="I152" s="121"/>
    </row>
    <row r="153" spans="1:9" x14ac:dyDescent="0.3">
      <c r="A153" s="239"/>
      <c r="B153" s="237"/>
      <c r="C153" s="221" t="s">
        <v>20</v>
      </c>
      <c r="D153" s="216">
        <f>SUM(D149:D152)+D148</f>
        <v>980000</v>
      </c>
      <c r="E153" s="217">
        <f>SUM(E149:E152)</f>
        <v>960998</v>
      </c>
      <c r="F153" s="218">
        <f>E153/D153*100</f>
        <v>98.061020408163273</v>
      </c>
      <c r="G153" s="219">
        <f>SUM(G149:G152)+G148</f>
        <v>1267000</v>
      </c>
      <c r="H153" s="219">
        <f>SUM(H149:H152)+H148</f>
        <v>1267000</v>
      </c>
      <c r="I153" s="244"/>
    </row>
    <row r="154" spans="1:9" x14ac:dyDescent="0.3">
      <c r="A154" s="57"/>
      <c r="B154" s="21"/>
      <c r="C154" s="58"/>
      <c r="D154" s="113"/>
      <c r="E154" s="79"/>
      <c r="F154" s="85"/>
      <c r="G154" s="59"/>
      <c r="H154" s="59"/>
      <c r="I154" s="120"/>
    </row>
    <row r="155" spans="1:9" x14ac:dyDescent="0.3">
      <c r="A155" s="106">
        <v>6114</v>
      </c>
      <c r="B155" s="109">
        <v>5019</v>
      </c>
      <c r="C155" s="171" t="s">
        <v>175</v>
      </c>
      <c r="D155" s="114">
        <v>1000</v>
      </c>
      <c r="E155" s="107">
        <v>0</v>
      </c>
      <c r="F155" s="108">
        <v>0</v>
      </c>
      <c r="G155" s="49">
        <v>0</v>
      </c>
      <c r="H155" s="49">
        <v>0</v>
      </c>
      <c r="I155" s="121"/>
    </row>
    <row r="156" spans="1:9" x14ac:dyDescent="0.3">
      <c r="A156" s="106">
        <v>6114</v>
      </c>
      <c r="B156" s="109">
        <v>5021</v>
      </c>
      <c r="C156" s="171" t="s">
        <v>176</v>
      </c>
      <c r="D156" s="114">
        <v>17000</v>
      </c>
      <c r="E156" s="107">
        <v>15400</v>
      </c>
      <c r="F156" s="108">
        <v>90.59</v>
      </c>
      <c r="G156" s="49">
        <v>0</v>
      </c>
      <c r="H156" s="49">
        <v>0</v>
      </c>
      <c r="I156" s="121"/>
    </row>
    <row r="157" spans="1:9" x14ac:dyDescent="0.3">
      <c r="A157" s="106">
        <v>6114</v>
      </c>
      <c r="B157" s="109">
        <v>5039</v>
      </c>
      <c r="C157" s="171" t="s">
        <v>177</v>
      </c>
      <c r="D157" s="114">
        <v>1542</v>
      </c>
      <c r="E157" s="107">
        <v>0</v>
      </c>
      <c r="F157" s="108">
        <v>0</v>
      </c>
      <c r="G157" s="49">
        <v>0</v>
      </c>
      <c r="H157" s="49">
        <v>0</v>
      </c>
      <c r="I157" s="121"/>
    </row>
    <row r="158" spans="1:9" x14ac:dyDescent="0.3">
      <c r="A158" s="87">
        <v>6114</v>
      </c>
      <c r="B158" s="135">
        <v>5139</v>
      </c>
      <c r="C158" s="172" t="s">
        <v>178</v>
      </c>
      <c r="D158" s="163">
        <v>4140</v>
      </c>
      <c r="E158" s="164">
        <v>634</v>
      </c>
      <c r="F158" s="165">
        <v>15.31</v>
      </c>
      <c r="G158" s="173">
        <v>0</v>
      </c>
      <c r="H158" s="173">
        <v>0</v>
      </c>
      <c r="I158" s="122"/>
    </row>
    <row r="159" spans="1:9" ht="28.8" x14ac:dyDescent="0.3">
      <c r="A159" s="29" t="s">
        <v>0</v>
      </c>
      <c r="B159" s="29" t="s">
        <v>1</v>
      </c>
      <c r="C159" s="28" t="s">
        <v>2</v>
      </c>
      <c r="D159" s="30" t="s">
        <v>156</v>
      </c>
      <c r="E159" s="30" t="s">
        <v>157</v>
      </c>
      <c r="F159" s="170" t="s">
        <v>3</v>
      </c>
      <c r="G159" s="28" t="s">
        <v>158</v>
      </c>
      <c r="H159" s="90" t="s">
        <v>4</v>
      </c>
      <c r="I159" s="28" t="s">
        <v>5</v>
      </c>
    </row>
    <row r="160" spans="1:9" x14ac:dyDescent="0.3">
      <c r="A160" s="176">
        <v>6114</v>
      </c>
      <c r="B160" s="177">
        <v>5161</v>
      </c>
      <c r="C160" s="178" t="s">
        <v>179</v>
      </c>
      <c r="D160" s="181">
        <v>1000</v>
      </c>
      <c r="E160" s="183">
        <v>447</v>
      </c>
      <c r="F160" s="184">
        <v>44.7</v>
      </c>
      <c r="G160" s="186">
        <v>0</v>
      </c>
      <c r="H160" s="186">
        <v>0</v>
      </c>
      <c r="I160" s="188"/>
    </row>
    <row r="161" spans="1:9" x14ac:dyDescent="0.3">
      <c r="A161" s="179">
        <v>6114</v>
      </c>
      <c r="B161" s="109">
        <v>5171</v>
      </c>
      <c r="C161" s="180" t="s">
        <v>180</v>
      </c>
      <c r="D161" s="182">
        <v>2500</v>
      </c>
      <c r="E161" s="175">
        <v>1152</v>
      </c>
      <c r="F161" s="185">
        <v>46.09</v>
      </c>
      <c r="G161" s="187">
        <v>0</v>
      </c>
      <c r="H161" s="187">
        <v>0</v>
      </c>
      <c r="I161" s="174"/>
    </row>
    <row r="162" spans="1:9" x14ac:dyDescent="0.3">
      <c r="A162" s="228"/>
      <c r="B162" s="229"/>
      <c r="C162" s="245" t="s">
        <v>181</v>
      </c>
      <c r="D162" s="231">
        <f>D155+D156+D157+D158+D160+D161</f>
        <v>27182</v>
      </c>
      <c r="E162" s="232">
        <f>E155+E156+E157+E158+E160+E161</f>
        <v>17633</v>
      </c>
      <c r="F162" s="246">
        <v>64.87</v>
      </c>
      <c r="G162" s="234">
        <v>0</v>
      </c>
      <c r="H162" s="234">
        <v>0</v>
      </c>
      <c r="I162" s="247"/>
    </row>
    <row r="163" spans="1:9" x14ac:dyDescent="0.3">
      <c r="A163" s="176"/>
      <c r="B163" s="189"/>
      <c r="C163" s="190"/>
      <c r="D163" s="194"/>
      <c r="E163" s="195"/>
      <c r="F163" s="196"/>
      <c r="G163" s="186"/>
      <c r="H163" s="186"/>
      <c r="I163" s="188"/>
    </row>
    <row r="164" spans="1:9" x14ac:dyDescent="0.3">
      <c r="A164" s="106">
        <v>6118</v>
      </c>
      <c r="B164" s="116">
        <v>5019</v>
      </c>
      <c r="C164" s="180" t="s">
        <v>182</v>
      </c>
      <c r="D164" s="96">
        <v>0</v>
      </c>
      <c r="E164" s="197">
        <v>0</v>
      </c>
      <c r="F164" s="161"/>
      <c r="G164" s="191">
        <v>6000</v>
      </c>
      <c r="H164" s="191">
        <v>6000</v>
      </c>
      <c r="I164" s="159"/>
    </row>
    <row r="165" spans="1:9" x14ac:dyDescent="0.3">
      <c r="A165" s="179">
        <v>6118</v>
      </c>
      <c r="B165" s="109">
        <v>5021</v>
      </c>
      <c r="C165" s="180" t="s">
        <v>183</v>
      </c>
      <c r="D165" s="96">
        <v>0</v>
      </c>
      <c r="E165" s="197">
        <v>0</v>
      </c>
      <c r="F165" s="161"/>
      <c r="G165" s="191">
        <v>17000</v>
      </c>
      <c r="H165" s="191">
        <v>17000</v>
      </c>
      <c r="I165" s="159"/>
    </row>
    <row r="166" spans="1:9" x14ac:dyDescent="0.3">
      <c r="A166" s="179">
        <v>6118</v>
      </c>
      <c r="B166" s="109">
        <v>5039</v>
      </c>
      <c r="C166" s="180" t="s">
        <v>184</v>
      </c>
      <c r="D166" s="96">
        <v>0</v>
      </c>
      <c r="E166" s="197">
        <v>0</v>
      </c>
      <c r="F166" s="161"/>
      <c r="G166" s="191">
        <v>2000</v>
      </c>
      <c r="H166" s="191">
        <v>2000</v>
      </c>
      <c r="I166" s="159"/>
    </row>
    <row r="167" spans="1:9" x14ac:dyDescent="0.3">
      <c r="A167" s="179">
        <v>6118</v>
      </c>
      <c r="B167" s="109">
        <v>5139</v>
      </c>
      <c r="C167" s="180" t="s">
        <v>185</v>
      </c>
      <c r="D167" s="96">
        <v>0</v>
      </c>
      <c r="E167" s="197">
        <v>0</v>
      </c>
      <c r="F167" s="161"/>
      <c r="G167" s="191">
        <v>3359</v>
      </c>
      <c r="H167" s="191">
        <v>3359</v>
      </c>
      <c r="I167" s="159"/>
    </row>
    <row r="168" spans="1:9" x14ac:dyDescent="0.3">
      <c r="A168" s="179">
        <v>6118</v>
      </c>
      <c r="B168" s="109">
        <v>5161</v>
      </c>
      <c r="C168" s="180" t="s">
        <v>186</v>
      </c>
      <c r="D168" s="96">
        <v>0</v>
      </c>
      <c r="E168" s="197">
        <v>222</v>
      </c>
      <c r="F168" s="161"/>
      <c r="G168" s="191">
        <v>1000</v>
      </c>
      <c r="H168" s="191">
        <v>1000</v>
      </c>
      <c r="I168" s="159"/>
    </row>
    <row r="169" spans="1:9" x14ac:dyDescent="0.3">
      <c r="A169" s="179">
        <v>6118</v>
      </c>
      <c r="B169" s="109">
        <v>5175</v>
      </c>
      <c r="C169" s="180" t="s">
        <v>187</v>
      </c>
      <c r="D169" s="96">
        <v>0</v>
      </c>
      <c r="E169" s="197">
        <v>0</v>
      </c>
      <c r="F169" s="161"/>
      <c r="G169" s="191">
        <v>3000</v>
      </c>
      <c r="H169" s="191">
        <v>3000</v>
      </c>
      <c r="I169" s="159"/>
    </row>
    <row r="170" spans="1:9" x14ac:dyDescent="0.3">
      <c r="A170" s="228"/>
      <c r="B170" s="229"/>
      <c r="C170" s="245" t="s">
        <v>181</v>
      </c>
      <c r="D170" s="248">
        <v>0</v>
      </c>
      <c r="E170" s="232">
        <f>E168</f>
        <v>222</v>
      </c>
      <c r="F170" s="246"/>
      <c r="G170" s="249">
        <f>G164+G165+G166+G167+G168+G169</f>
        <v>32359</v>
      </c>
      <c r="H170" s="249">
        <f>H164+H165+H166+H167+H168+H169</f>
        <v>32359</v>
      </c>
      <c r="I170" s="250" t="s">
        <v>188</v>
      </c>
    </row>
    <row r="171" spans="1:9" x14ac:dyDescent="0.3">
      <c r="A171" s="176"/>
      <c r="B171" s="189"/>
      <c r="C171" s="190"/>
      <c r="D171" s="181"/>
      <c r="E171" s="183"/>
      <c r="F171" s="190"/>
      <c r="G171" s="186"/>
      <c r="H171" s="186"/>
      <c r="I171" s="192"/>
    </row>
    <row r="172" spans="1:9" x14ac:dyDescent="0.3">
      <c r="A172" s="6">
        <v>6171</v>
      </c>
      <c r="B172" s="7">
        <v>5011</v>
      </c>
      <c r="C172" s="9" t="s">
        <v>76</v>
      </c>
      <c r="D172" s="96">
        <v>2212700</v>
      </c>
      <c r="E172" s="15">
        <v>1830492</v>
      </c>
      <c r="F172" s="68">
        <f>E172/D172*100</f>
        <v>82.726623582049086</v>
      </c>
      <c r="G172" s="32">
        <v>1850000</v>
      </c>
      <c r="H172" s="32">
        <v>1850000</v>
      </c>
      <c r="I172" s="134"/>
    </row>
    <row r="173" spans="1:9" x14ac:dyDescent="0.3">
      <c r="A173" s="6">
        <v>6171</v>
      </c>
      <c r="B173" s="7">
        <v>5019</v>
      </c>
      <c r="C173" s="9" t="s">
        <v>77</v>
      </c>
      <c r="D173" s="96">
        <v>10000</v>
      </c>
      <c r="E173" s="15">
        <v>0</v>
      </c>
      <c r="F173" s="68">
        <f>E173/D173*100</f>
        <v>0</v>
      </c>
      <c r="G173" s="32">
        <v>10000</v>
      </c>
      <c r="H173" s="32">
        <v>10000</v>
      </c>
      <c r="I173" s="134"/>
    </row>
    <row r="174" spans="1:9" x14ac:dyDescent="0.3">
      <c r="A174" s="6">
        <v>6171</v>
      </c>
      <c r="B174" s="7">
        <v>5021</v>
      </c>
      <c r="C174" s="9" t="s">
        <v>78</v>
      </c>
      <c r="D174" s="96">
        <v>100000</v>
      </c>
      <c r="E174" s="15">
        <v>106453</v>
      </c>
      <c r="F174" s="68">
        <f>E174/D174*100</f>
        <v>106.453</v>
      </c>
      <c r="G174" s="36">
        <v>100000</v>
      </c>
      <c r="H174" s="36">
        <v>100000</v>
      </c>
      <c r="I174" s="134"/>
    </row>
    <row r="175" spans="1:9" x14ac:dyDescent="0.3">
      <c r="A175" s="6">
        <v>6171</v>
      </c>
      <c r="B175" s="7">
        <v>5031</v>
      </c>
      <c r="C175" s="9" t="s">
        <v>73</v>
      </c>
      <c r="D175" s="96">
        <v>640000</v>
      </c>
      <c r="E175" s="15">
        <v>452485</v>
      </c>
      <c r="F175" s="68">
        <f>E175/D175*100</f>
        <v>70.700781250000006</v>
      </c>
      <c r="G175" s="32">
        <v>450000</v>
      </c>
      <c r="H175" s="32">
        <v>450000</v>
      </c>
      <c r="I175" s="134"/>
    </row>
    <row r="176" spans="1:9" x14ac:dyDescent="0.3">
      <c r="A176" s="6">
        <v>6171</v>
      </c>
      <c r="B176" s="7">
        <v>5032</v>
      </c>
      <c r="C176" s="9" t="s">
        <v>74</v>
      </c>
      <c r="D176" s="96">
        <v>230000</v>
      </c>
      <c r="E176" s="15">
        <v>162892</v>
      </c>
      <c r="F176" s="68">
        <f t="shared" ref="F176:F188" si="11">E176/D176*100</f>
        <v>70.822608695652178</v>
      </c>
      <c r="G176" s="32">
        <v>165000</v>
      </c>
      <c r="H176" s="32">
        <v>165000</v>
      </c>
      <c r="I176" s="55"/>
    </row>
    <row r="177" spans="1:9" x14ac:dyDescent="0.3">
      <c r="A177" s="6">
        <v>6171</v>
      </c>
      <c r="B177" s="7">
        <v>5038</v>
      </c>
      <c r="C177" s="9" t="s">
        <v>79</v>
      </c>
      <c r="D177" s="96">
        <v>10000</v>
      </c>
      <c r="E177" s="15">
        <v>7671</v>
      </c>
      <c r="F177" s="68">
        <f t="shared" si="11"/>
        <v>76.709999999999994</v>
      </c>
      <c r="G177" s="36">
        <v>10000</v>
      </c>
      <c r="H177" s="36">
        <v>10000</v>
      </c>
      <c r="I177" s="33"/>
    </row>
    <row r="178" spans="1:9" x14ac:dyDescent="0.3">
      <c r="A178" s="6">
        <v>6171</v>
      </c>
      <c r="B178" s="18">
        <v>5041</v>
      </c>
      <c r="C178" s="62" t="s">
        <v>124</v>
      </c>
      <c r="D178" s="96">
        <v>5000</v>
      </c>
      <c r="E178" s="15">
        <v>1543</v>
      </c>
      <c r="F178" s="68">
        <f>E178/D178*100</f>
        <v>30.86</v>
      </c>
      <c r="G178" s="36">
        <v>5000</v>
      </c>
      <c r="H178" s="36">
        <v>5000</v>
      </c>
      <c r="I178" s="33"/>
    </row>
    <row r="179" spans="1:9" x14ac:dyDescent="0.3">
      <c r="A179" s="6">
        <v>6171</v>
      </c>
      <c r="B179" s="18">
        <v>5132</v>
      </c>
      <c r="C179" s="62" t="s">
        <v>190</v>
      </c>
      <c r="D179" s="96">
        <v>0</v>
      </c>
      <c r="E179" s="15">
        <v>7882.09</v>
      </c>
      <c r="F179" s="68">
        <v>0</v>
      </c>
      <c r="G179" s="36">
        <v>10000</v>
      </c>
      <c r="H179" s="36">
        <v>10000</v>
      </c>
      <c r="I179" s="33"/>
    </row>
    <row r="180" spans="1:9" x14ac:dyDescent="0.3">
      <c r="A180" s="6">
        <v>6171</v>
      </c>
      <c r="B180" s="7">
        <v>5136</v>
      </c>
      <c r="C180" s="9" t="s">
        <v>80</v>
      </c>
      <c r="D180" s="96">
        <v>10000</v>
      </c>
      <c r="E180" s="15">
        <v>3674</v>
      </c>
      <c r="F180" s="68">
        <f t="shared" si="11"/>
        <v>36.74</v>
      </c>
      <c r="G180" s="36">
        <v>10000</v>
      </c>
      <c r="H180" s="36">
        <v>10000</v>
      </c>
      <c r="I180" s="33"/>
    </row>
    <row r="181" spans="1:9" x14ac:dyDescent="0.3">
      <c r="A181" s="6">
        <v>6171</v>
      </c>
      <c r="B181" s="7">
        <v>5137</v>
      </c>
      <c r="C181" s="9" t="s">
        <v>81</v>
      </c>
      <c r="D181" s="96">
        <v>550000</v>
      </c>
      <c r="E181" s="15">
        <v>392232</v>
      </c>
      <c r="F181" s="68">
        <f t="shared" si="11"/>
        <v>71.314909090909097</v>
      </c>
      <c r="G181" s="32">
        <v>100000</v>
      </c>
      <c r="H181" s="32">
        <v>100000</v>
      </c>
      <c r="I181" s="152"/>
    </row>
    <row r="182" spans="1:9" x14ac:dyDescent="0.3">
      <c r="A182" s="6">
        <v>6171</v>
      </c>
      <c r="B182" s="7">
        <v>5139</v>
      </c>
      <c r="C182" s="9" t="s">
        <v>82</v>
      </c>
      <c r="D182" s="96">
        <v>300000</v>
      </c>
      <c r="E182" s="15">
        <v>330096.31</v>
      </c>
      <c r="F182" s="68">
        <f t="shared" si="11"/>
        <v>110.03210333333332</v>
      </c>
      <c r="G182" s="32">
        <v>300000</v>
      </c>
      <c r="H182" s="32">
        <v>302200</v>
      </c>
      <c r="I182" s="33"/>
    </row>
    <row r="183" spans="1:9" x14ac:dyDescent="0.3">
      <c r="A183" s="6">
        <v>6171</v>
      </c>
      <c r="B183" s="7">
        <v>5151</v>
      </c>
      <c r="C183" s="9" t="s">
        <v>83</v>
      </c>
      <c r="D183" s="96">
        <v>10000</v>
      </c>
      <c r="E183" s="15">
        <v>8765.74</v>
      </c>
      <c r="F183" s="68">
        <f t="shared" si="11"/>
        <v>87.657399999999996</v>
      </c>
      <c r="G183" s="32">
        <v>10000</v>
      </c>
      <c r="H183" s="32">
        <v>10000</v>
      </c>
      <c r="I183" s="33"/>
    </row>
    <row r="184" spans="1:9" x14ac:dyDescent="0.3">
      <c r="A184" s="6">
        <v>6171</v>
      </c>
      <c r="B184" s="7">
        <v>5153</v>
      </c>
      <c r="C184" s="9" t="s">
        <v>84</v>
      </c>
      <c r="D184" s="96">
        <v>100000</v>
      </c>
      <c r="E184" s="15">
        <v>31523</v>
      </c>
      <c r="F184" s="68">
        <f t="shared" si="11"/>
        <v>31.523</v>
      </c>
      <c r="G184" s="32">
        <v>100000</v>
      </c>
      <c r="H184" s="32">
        <v>100000</v>
      </c>
      <c r="I184" s="33"/>
    </row>
    <row r="185" spans="1:9" x14ac:dyDescent="0.3">
      <c r="A185" s="6">
        <v>6171</v>
      </c>
      <c r="B185" s="7">
        <v>5154</v>
      </c>
      <c r="C185" s="9" t="s">
        <v>85</v>
      </c>
      <c r="D185" s="96">
        <v>100000</v>
      </c>
      <c r="E185" s="15">
        <v>62607.8</v>
      </c>
      <c r="F185" s="68">
        <f t="shared" si="11"/>
        <v>62.607800000000005</v>
      </c>
      <c r="G185" s="32">
        <v>100000</v>
      </c>
      <c r="H185" s="32">
        <v>100000</v>
      </c>
      <c r="I185" s="33"/>
    </row>
    <row r="186" spans="1:9" x14ac:dyDescent="0.3">
      <c r="A186" s="6">
        <v>6171</v>
      </c>
      <c r="B186" s="7">
        <v>5156</v>
      </c>
      <c r="C186" s="9" t="s">
        <v>86</v>
      </c>
      <c r="D186" s="96">
        <v>60000</v>
      </c>
      <c r="E186" s="15">
        <v>66270</v>
      </c>
      <c r="F186" s="68">
        <f t="shared" si="11"/>
        <v>110.45</v>
      </c>
      <c r="G186" s="32">
        <v>60000</v>
      </c>
      <c r="H186" s="32">
        <v>60000</v>
      </c>
      <c r="I186" s="33"/>
    </row>
    <row r="187" spans="1:9" x14ac:dyDescent="0.3">
      <c r="A187" s="6">
        <v>6171</v>
      </c>
      <c r="B187" s="7">
        <v>5161</v>
      </c>
      <c r="C187" s="9" t="s">
        <v>87</v>
      </c>
      <c r="D187" s="96">
        <v>15000</v>
      </c>
      <c r="E187" s="15">
        <v>8296</v>
      </c>
      <c r="F187" s="68">
        <f t="shared" si="11"/>
        <v>55.306666666666672</v>
      </c>
      <c r="G187" s="32">
        <v>10000</v>
      </c>
      <c r="H187" s="32">
        <v>10000</v>
      </c>
      <c r="I187" s="33"/>
    </row>
    <row r="188" spans="1:9" x14ac:dyDescent="0.3">
      <c r="A188" s="6">
        <v>6171</v>
      </c>
      <c r="B188" s="7">
        <v>5162</v>
      </c>
      <c r="C188" s="9" t="s">
        <v>88</v>
      </c>
      <c r="D188" s="96">
        <v>35000</v>
      </c>
      <c r="E188" s="15">
        <v>32357.62</v>
      </c>
      <c r="F188" s="68">
        <f t="shared" si="11"/>
        <v>92.450342857142857</v>
      </c>
      <c r="G188" s="32">
        <v>35000</v>
      </c>
      <c r="H188" s="32">
        <v>35000</v>
      </c>
      <c r="I188" s="33"/>
    </row>
    <row r="189" spans="1:9" x14ac:dyDescent="0.3">
      <c r="A189" s="6">
        <v>6171</v>
      </c>
      <c r="B189" s="18">
        <v>5163</v>
      </c>
      <c r="C189" s="62" t="s">
        <v>89</v>
      </c>
      <c r="D189" s="96">
        <v>100000</v>
      </c>
      <c r="E189" s="15">
        <v>87378</v>
      </c>
      <c r="F189" s="68">
        <v>76.91</v>
      </c>
      <c r="G189" s="32">
        <v>100000</v>
      </c>
      <c r="H189" s="32">
        <v>100000</v>
      </c>
      <c r="I189" s="33"/>
    </row>
    <row r="190" spans="1:9" x14ac:dyDescent="0.3">
      <c r="A190" s="10">
        <v>6171</v>
      </c>
      <c r="B190" s="11">
        <v>5166</v>
      </c>
      <c r="C190" s="13" t="s">
        <v>125</v>
      </c>
      <c r="D190" s="104">
        <v>30000</v>
      </c>
      <c r="E190" s="16">
        <v>0</v>
      </c>
      <c r="F190" s="67">
        <f>E190/D190*100</f>
        <v>0</v>
      </c>
      <c r="G190" s="34">
        <v>10000</v>
      </c>
      <c r="H190" s="34">
        <v>10000</v>
      </c>
      <c r="I190" s="37"/>
    </row>
    <row r="191" spans="1:9" ht="28.8" x14ac:dyDescent="0.3">
      <c r="A191" s="25" t="s">
        <v>0</v>
      </c>
      <c r="B191" s="25" t="s">
        <v>1</v>
      </c>
      <c r="C191" s="26" t="s">
        <v>2</v>
      </c>
      <c r="D191" s="27" t="s">
        <v>156</v>
      </c>
      <c r="E191" s="27" t="s">
        <v>189</v>
      </c>
      <c r="F191" s="46" t="s">
        <v>3</v>
      </c>
      <c r="G191" s="26" t="s">
        <v>158</v>
      </c>
      <c r="H191" s="83" t="s">
        <v>4</v>
      </c>
      <c r="I191" s="26" t="s">
        <v>5</v>
      </c>
    </row>
    <row r="192" spans="1:9" x14ac:dyDescent="0.3">
      <c r="A192" s="2">
        <v>6171</v>
      </c>
      <c r="B192" s="3">
        <v>5167</v>
      </c>
      <c r="C192" s="5" t="s">
        <v>90</v>
      </c>
      <c r="D192" s="95">
        <v>10000</v>
      </c>
      <c r="E192" s="14">
        <v>1490</v>
      </c>
      <c r="F192" s="66">
        <f>E192/D192*100</f>
        <v>14.899999999999999</v>
      </c>
      <c r="G192" s="31">
        <v>10000</v>
      </c>
      <c r="H192" s="31">
        <v>10000</v>
      </c>
      <c r="I192" s="9"/>
    </row>
    <row r="193" spans="1:9" x14ac:dyDescent="0.3">
      <c r="A193" s="6">
        <v>6171</v>
      </c>
      <c r="B193" s="7">
        <v>5168</v>
      </c>
      <c r="C193" s="9" t="s">
        <v>91</v>
      </c>
      <c r="D193" s="96">
        <v>20000</v>
      </c>
      <c r="E193" s="15">
        <v>25176.47</v>
      </c>
      <c r="F193" s="68">
        <f>E193/D193*100</f>
        <v>125.88235</v>
      </c>
      <c r="G193" s="32">
        <v>20000</v>
      </c>
      <c r="H193" s="32">
        <v>20000</v>
      </c>
      <c r="I193" s="9"/>
    </row>
    <row r="194" spans="1:9" x14ac:dyDescent="0.3">
      <c r="A194" s="6">
        <v>6171</v>
      </c>
      <c r="B194" s="7">
        <v>5169</v>
      </c>
      <c r="C194" s="9" t="s">
        <v>92</v>
      </c>
      <c r="D194" s="96">
        <v>388000</v>
      </c>
      <c r="E194" s="15">
        <v>390032.82</v>
      </c>
      <c r="F194" s="68">
        <f t="shared" ref="F194:F197" si="12">E194/D194*100</f>
        <v>100.52392268041237</v>
      </c>
      <c r="G194" s="36">
        <v>400000</v>
      </c>
      <c r="H194" s="36">
        <v>400000</v>
      </c>
      <c r="I194" s="9"/>
    </row>
    <row r="195" spans="1:9" x14ac:dyDescent="0.3">
      <c r="A195" s="6">
        <v>6171</v>
      </c>
      <c r="B195" s="7">
        <v>5171</v>
      </c>
      <c r="C195" s="9" t="s">
        <v>93</v>
      </c>
      <c r="D195" s="96">
        <v>51050</v>
      </c>
      <c r="E195" s="15">
        <v>191244.12</v>
      </c>
      <c r="F195" s="68">
        <f t="shared" si="12"/>
        <v>374.62119490695397</v>
      </c>
      <c r="G195" s="32">
        <v>100000</v>
      </c>
      <c r="H195" s="32">
        <v>100000</v>
      </c>
      <c r="I195" s="9"/>
    </row>
    <row r="196" spans="1:9" x14ac:dyDescent="0.3">
      <c r="A196" s="6">
        <v>6171</v>
      </c>
      <c r="B196" s="7">
        <v>5172</v>
      </c>
      <c r="C196" s="9" t="s">
        <v>94</v>
      </c>
      <c r="D196" s="96">
        <v>10000</v>
      </c>
      <c r="E196" s="15">
        <v>13902</v>
      </c>
      <c r="F196" s="68">
        <f t="shared" si="12"/>
        <v>139.02000000000001</v>
      </c>
      <c r="G196" s="32">
        <v>15000</v>
      </c>
      <c r="H196" s="32">
        <v>15000</v>
      </c>
      <c r="I196" s="9"/>
    </row>
    <row r="197" spans="1:9" x14ac:dyDescent="0.3">
      <c r="A197" s="6">
        <v>6171</v>
      </c>
      <c r="B197" s="7">
        <v>5173</v>
      </c>
      <c r="C197" s="9" t="s">
        <v>95</v>
      </c>
      <c r="D197" s="96">
        <v>5000</v>
      </c>
      <c r="E197" s="15">
        <v>0</v>
      </c>
      <c r="F197" s="68">
        <f t="shared" si="12"/>
        <v>0</v>
      </c>
      <c r="G197" s="36">
        <v>5000</v>
      </c>
      <c r="H197" s="36">
        <v>5000</v>
      </c>
      <c r="I197" s="9"/>
    </row>
    <row r="198" spans="1:9" x14ac:dyDescent="0.3">
      <c r="A198" s="6">
        <v>6171</v>
      </c>
      <c r="B198" s="7">
        <v>5175</v>
      </c>
      <c r="C198" s="9" t="s">
        <v>75</v>
      </c>
      <c r="D198" s="96">
        <v>5000</v>
      </c>
      <c r="E198" s="15">
        <v>5183</v>
      </c>
      <c r="F198" s="68">
        <f>E198/D198*100</f>
        <v>103.66</v>
      </c>
      <c r="G198" s="36">
        <v>5000</v>
      </c>
      <c r="H198" s="36">
        <v>5000</v>
      </c>
      <c r="I198" s="9"/>
    </row>
    <row r="199" spans="1:9" x14ac:dyDescent="0.3">
      <c r="A199" s="6">
        <v>6171</v>
      </c>
      <c r="B199" s="7">
        <v>5179</v>
      </c>
      <c r="C199" s="62" t="s">
        <v>117</v>
      </c>
      <c r="D199" s="96">
        <v>2000</v>
      </c>
      <c r="E199" s="15">
        <v>15615.6</v>
      </c>
      <c r="F199" s="68">
        <f>E199/D199*100</f>
        <v>780.78</v>
      </c>
      <c r="G199" s="32">
        <v>10000</v>
      </c>
      <c r="H199" s="32">
        <v>10000</v>
      </c>
      <c r="I199" s="9"/>
    </row>
    <row r="200" spans="1:9" x14ac:dyDescent="0.3">
      <c r="A200" s="6">
        <v>6171</v>
      </c>
      <c r="B200" s="7">
        <v>5182</v>
      </c>
      <c r="C200" s="9" t="s">
        <v>96</v>
      </c>
      <c r="D200" s="96">
        <v>0</v>
      </c>
      <c r="E200" s="15">
        <v>0</v>
      </c>
      <c r="F200" s="68">
        <v>0</v>
      </c>
      <c r="G200" s="32"/>
      <c r="H200" s="32"/>
      <c r="I200" s="9"/>
    </row>
    <row r="201" spans="1:9" x14ac:dyDescent="0.3">
      <c r="A201" s="6">
        <v>6171</v>
      </c>
      <c r="B201" s="7">
        <v>5194</v>
      </c>
      <c r="C201" s="9" t="s">
        <v>97</v>
      </c>
      <c r="D201" s="96">
        <v>20000</v>
      </c>
      <c r="E201" s="15">
        <v>19992</v>
      </c>
      <c r="F201" s="68">
        <f t="shared" ref="F201:F206" si="13">E201/D201*100</f>
        <v>99.960000000000008</v>
      </c>
      <c r="G201" s="32">
        <v>20000</v>
      </c>
      <c r="H201" s="32">
        <v>20000</v>
      </c>
      <c r="I201" s="9"/>
    </row>
    <row r="202" spans="1:9" x14ac:dyDescent="0.3">
      <c r="A202" s="6">
        <v>6171</v>
      </c>
      <c r="B202" s="7">
        <v>5229</v>
      </c>
      <c r="C202" s="9" t="s">
        <v>98</v>
      </c>
      <c r="D202" s="96">
        <v>10000</v>
      </c>
      <c r="E202" s="15">
        <v>0</v>
      </c>
      <c r="F202" s="68">
        <f t="shared" si="13"/>
        <v>0</v>
      </c>
      <c r="G202" s="32">
        <v>10000</v>
      </c>
      <c r="H202" s="32">
        <v>10000</v>
      </c>
      <c r="I202" s="9"/>
    </row>
    <row r="203" spans="1:9" x14ac:dyDescent="0.3">
      <c r="A203" s="24">
        <v>6171</v>
      </c>
      <c r="B203" s="7">
        <v>5240</v>
      </c>
      <c r="C203" s="62" t="s">
        <v>134</v>
      </c>
      <c r="D203" s="96">
        <v>0</v>
      </c>
      <c r="E203" s="15">
        <v>0</v>
      </c>
      <c r="F203" s="68">
        <v>0</v>
      </c>
      <c r="G203" s="33">
        <v>0</v>
      </c>
      <c r="H203" s="203">
        <v>0</v>
      </c>
      <c r="I203" s="150" t="s">
        <v>193</v>
      </c>
    </row>
    <row r="204" spans="1:9" x14ac:dyDescent="0.3">
      <c r="A204" s="6">
        <v>6171</v>
      </c>
      <c r="B204" s="7"/>
      <c r="C204" s="62" t="s">
        <v>126</v>
      </c>
      <c r="D204" s="96">
        <v>20000</v>
      </c>
      <c r="E204" s="15">
        <v>20000</v>
      </c>
      <c r="F204" s="68">
        <f t="shared" si="13"/>
        <v>100</v>
      </c>
      <c r="G204" s="32"/>
      <c r="H204" s="204">
        <v>23000</v>
      </c>
      <c r="I204" s="150" t="s">
        <v>193</v>
      </c>
    </row>
    <row r="205" spans="1:9" x14ac:dyDescent="0.3">
      <c r="A205" s="6">
        <v>6171</v>
      </c>
      <c r="B205" s="7"/>
      <c r="C205" s="62" t="s">
        <v>127</v>
      </c>
      <c r="D205" s="96">
        <v>20000</v>
      </c>
      <c r="E205" s="15">
        <v>20000</v>
      </c>
      <c r="F205" s="68">
        <f t="shared" si="13"/>
        <v>100</v>
      </c>
      <c r="G205" s="32">
        <v>30000</v>
      </c>
      <c r="H205" s="204">
        <v>23000</v>
      </c>
      <c r="I205" s="150" t="s">
        <v>128</v>
      </c>
    </row>
    <row r="206" spans="1:9" x14ac:dyDescent="0.3">
      <c r="A206" s="6">
        <v>6171</v>
      </c>
      <c r="B206" s="18">
        <v>5240</v>
      </c>
      <c r="C206" s="62" t="s">
        <v>49</v>
      </c>
      <c r="D206" s="96">
        <v>6000</v>
      </c>
      <c r="E206" s="15">
        <v>6000</v>
      </c>
      <c r="F206" s="68">
        <f t="shared" si="13"/>
        <v>100</v>
      </c>
      <c r="G206" s="32">
        <v>10000</v>
      </c>
      <c r="H206" s="204">
        <v>6000</v>
      </c>
      <c r="I206" s="150" t="s">
        <v>128</v>
      </c>
    </row>
    <row r="207" spans="1:9" x14ac:dyDescent="0.3">
      <c r="A207" s="6">
        <v>6171</v>
      </c>
      <c r="B207" s="7">
        <v>5240</v>
      </c>
      <c r="C207" s="62" t="s">
        <v>191</v>
      </c>
      <c r="D207" s="96">
        <v>0</v>
      </c>
      <c r="E207" s="15">
        <v>10000</v>
      </c>
      <c r="F207" s="68">
        <v>0</v>
      </c>
      <c r="G207" s="32">
        <v>0</v>
      </c>
      <c r="H207" s="204">
        <v>0</v>
      </c>
      <c r="I207" s="7"/>
    </row>
    <row r="208" spans="1:9" x14ac:dyDescent="0.3">
      <c r="A208" s="6">
        <v>6171</v>
      </c>
      <c r="B208" s="7"/>
      <c r="C208" s="62" t="s">
        <v>133</v>
      </c>
      <c r="D208" s="96">
        <v>15000</v>
      </c>
      <c r="E208" s="15">
        <v>13721</v>
      </c>
      <c r="F208" s="68">
        <f t="shared" ref="F208:F218" si="14">E208/D208*100</f>
        <v>91.473333333333329</v>
      </c>
      <c r="G208" s="32">
        <v>20000</v>
      </c>
      <c r="H208" s="204">
        <v>16000</v>
      </c>
      <c r="I208" s="153" t="s">
        <v>194</v>
      </c>
    </row>
    <row r="209" spans="1:11" x14ac:dyDescent="0.3">
      <c r="A209" s="6">
        <v>6171</v>
      </c>
      <c r="B209" s="7">
        <v>5240</v>
      </c>
      <c r="C209" s="9" t="s">
        <v>130</v>
      </c>
      <c r="D209" s="96">
        <v>50000</v>
      </c>
      <c r="E209" s="15">
        <v>50000</v>
      </c>
      <c r="F209" s="68">
        <f t="shared" si="14"/>
        <v>100</v>
      </c>
      <c r="G209" s="32">
        <v>55000</v>
      </c>
      <c r="H209" s="204">
        <v>55000</v>
      </c>
      <c r="I209" s="153" t="s">
        <v>128</v>
      </c>
    </row>
    <row r="210" spans="1:11" x14ac:dyDescent="0.3">
      <c r="A210" s="6">
        <v>6171</v>
      </c>
      <c r="B210" s="7">
        <v>5240</v>
      </c>
      <c r="C210" s="9" t="s">
        <v>131</v>
      </c>
      <c r="D210" s="96">
        <v>30000</v>
      </c>
      <c r="E210" s="15">
        <v>30000</v>
      </c>
      <c r="F210" s="68">
        <f t="shared" si="14"/>
        <v>100</v>
      </c>
      <c r="G210" s="32">
        <v>70200</v>
      </c>
      <c r="H210" s="204">
        <v>35000</v>
      </c>
      <c r="I210" s="150" t="s">
        <v>195</v>
      </c>
      <c r="K210" s="1"/>
    </row>
    <row r="211" spans="1:11" x14ac:dyDescent="0.3">
      <c r="A211" s="6">
        <v>6171</v>
      </c>
      <c r="B211" s="7">
        <v>5240</v>
      </c>
      <c r="C211" s="9" t="s">
        <v>132</v>
      </c>
      <c r="D211" s="96">
        <v>5000</v>
      </c>
      <c r="E211" s="15">
        <v>5000</v>
      </c>
      <c r="F211" s="68">
        <f t="shared" si="14"/>
        <v>100</v>
      </c>
      <c r="G211" s="32"/>
      <c r="H211" s="204"/>
      <c r="I211" s="150"/>
    </row>
    <row r="212" spans="1:11" x14ac:dyDescent="0.3">
      <c r="A212" s="6">
        <v>6171</v>
      </c>
      <c r="B212" s="18">
        <v>5240</v>
      </c>
      <c r="C212" s="9" t="s">
        <v>142</v>
      </c>
      <c r="D212" s="96">
        <v>5450</v>
      </c>
      <c r="E212" s="15">
        <v>5450</v>
      </c>
      <c r="F212" s="68">
        <f t="shared" si="14"/>
        <v>100</v>
      </c>
      <c r="G212" s="32"/>
      <c r="H212" s="204"/>
      <c r="I212" s="150"/>
    </row>
    <row r="213" spans="1:11" x14ac:dyDescent="0.3">
      <c r="A213" s="6">
        <v>6171</v>
      </c>
      <c r="B213" s="7">
        <v>5321</v>
      </c>
      <c r="C213" s="9" t="s">
        <v>41</v>
      </c>
      <c r="D213" s="96">
        <v>25000</v>
      </c>
      <c r="E213" s="15">
        <v>20459</v>
      </c>
      <c r="F213" s="68">
        <f t="shared" si="14"/>
        <v>81.835999999999999</v>
      </c>
      <c r="G213" s="32">
        <v>25000</v>
      </c>
      <c r="H213" s="32">
        <v>25000</v>
      </c>
      <c r="I213" s="9"/>
    </row>
    <row r="214" spans="1:11" x14ac:dyDescent="0.3">
      <c r="A214" s="6">
        <v>6171</v>
      </c>
      <c r="B214" s="7">
        <v>5329</v>
      </c>
      <c r="C214" s="9" t="s">
        <v>99</v>
      </c>
      <c r="D214" s="96">
        <v>7000</v>
      </c>
      <c r="E214" s="15">
        <v>6510</v>
      </c>
      <c r="F214" s="68">
        <f t="shared" si="14"/>
        <v>93</v>
      </c>
      <c r="G214" s="32">
        <v>7000</v>
      </c>
      <c r="H214" s="32">
        <v>7000</v>
      </c>
      <c r="I214" s="9"/>
    </row>
    <row r="215" spans="1:11" x14ac:dyDescent="0.3">
      <c r="A215" s="6">
        <v>6171</v>
      </c>
      <c r="B215" s="7">
        <v>5362</v>
      </c>
      <c r="C215" s="9" t="s">
        <v>145</v>
      </c>
      <c r="D215" s="96">
        <v>70000</v>
      </c>
      <c r="E215" s="15">
        <v>34755.1</v>
      </c>
      <c r="F215" s="68">
        <f t="shared" si="14"/>
        <v>49.650142857142853</v>
      </c>
      <c r="G215" s="32">
        <v>50000</v>
      </c>
      <c r="H215" s="32">
        <v>50000</v>
      </c>
      <c r="I215" s="9"/>
    </row>
    <row r="216" spans="1:11" x14ac:dyDescent="0.3">
      <c r="A216" s="6">
        <v>6171</v>
      </c>
      <c r="B216" s="18">
        <v>5365</v>
      </c>
      <c r="C216" s="9" t="s">
        <v>146</v>
      </c>
      <c r="D216" s="96">
        <v>140000</v>
      </c>
      <c r="E216" s="15">
        <v>117800</v>
      </c>
      <c r="F216" s="68">
        <f t="shared" si="14"/>
        <v>84.142857142857139</v>
      </c>
      <c r="G216" s="32">
        <v>120000</v>
      </c>
      <c r="H216" s="32">
        <v>120000</v>
      </c>
      <c r="I216" s="9"/>
    </row>
    <row r="217" spans="1:11" x14ac:dyDescent="0.3">
      <c r="A217" s="6">
        <v>6171</v>
      </c>
      <c r="B217" s="18">
        <v>5424</v>
      </c>
      <c r="C217" s="62" t="s">
        <v>120</v>
      </c>
      <c r="D217" s="96">
        <v>5000</v>
      </c>
      <c r="E217" s="15">
        <v>0</v>
      </c>
      <c r="F217" s="68">
        <f t="shared" si="14"/>
        <v>0</v>
      </c>
      <c r="G217" s="32">
        <v>4328</v>
      </c>
      <c r="H217" s="32">
        <v>4328</v>
      </c>
      <c r="I217" s="9"/>
    </row>
    <row r="218" spans="1:11" x14ac:dyDescent="0.3">
      <c r="A218" s="6">
        <v>6171</v>
      </c>
      <c r="B218" s="7">
        <v>5492</v>
      </c>
      <c r="C218" s="9" t="s">
        <v>100</v>
      </c>
      <c r="D218" s="96">
        <v>15000</v>
      </c>
      <c r="E218" s="15">
        <v>15000</v>
      </c>
      <c r="F218" s="68">
        <f t="shared" si="14"/>
        <v>100</v>
      </c>
      <c r="G218" s="32">
        <v>15000</v>
      </c>
      <c r="H218" s="32">
        <v>15000</v>
      </c>
      <c r="I218" s="9"/>
    </row>
    <row r="219" spans="1:11" x14ac:dyDescent="0.3">
      <c r="A219" s="6">
        <v>6171</v>
      </c>
      <c r="B219" s="7">
        <v>6121</v>
      </c>
      <c r="C219" s="9" t="s">
        <v>144</v>
      </c>
      <c r="D219" s="96">
        <v>150000</v>
      </c>
      <c r="E219" s="15">
        <v>0</v>
      </c>
      <c r="F219" s="68">
        <v>0</v>
      </c>
      <c r="G219" s="44"/>
      <c r="H219" s="44"/>
      <c r="I219" s="150"/>
    </row>
    <row r="220" spans="1:11" x14ac:dyDescent="0.3">
      <c r="A220" s="6"/>
      <c r="B220" s="18">
        <v>6121</v>
      </c>
      <c r="C220" s="62" t="s">
        <v>118</v>
      </c>
      <c r="D220" s="96">
        <v>100000</v>
      </c>
      <c r="E220" s="15">
        <v>142100.56</v>
      </c>
      <c r="F220" s="68">
        <v>0</v>
      </c>
      <c r="G220" s="44">
        <v>8500000</v>
      </c>
      <c r="H220" s="44">
        <v>8500000</v>
      </c>
      <c r="I220" s="193" t="s">
        <v>216</v>
      </c>
    </row>
    <row r="221" spans="1:11" x14ac:dyDescent="0.3">
      <c r="A221" s="6"/>
      <c r="B221" s="18">
        <v>6121</v>
      </c>
      <c r="C221" s="62" t="s">
        <v>143</v>
      </c>
      <c r="D221" s="96">
        <v>7250000</v>
      </c>
      <c r="E221" s="15">
        <v>8030162.5</v>
      </c>
      <c r="F221" s="68">
        <f>E221/D221*100</f>
        <v>110.76086206896551</v>
      </c>
      <c r="G221" s="32">
        <v>585000</v>
      </c>
      <c r="H221" s="32">
        <v>585000</v>
      </c>
      <c r="I221" s="193" t="s">
        <v>217</v>
      </c>
    </row>
    <row r="222" spans="1:11" x14ac:dyDescent="0.3">
      <c r="A222" s="239"/>
      <c r="B222" s="237"/>
      <c r="C222" s="221" t="s">
        <v>20</v>
      </c>
      <c r="D222" s="216">
        <f>D172+D173+D174+D175+D176+D177+D178+D179+D180+D181+D182+D183+D184+D185+D186+D187+D188+D189+D190+D192+D193+D194+D195+D196+D197+D198+D199+D200+D201+D202+D203+D204+D205+D206+D207+D208+D209+D210+D211+D212+D213+D214+D215+D216+D217+D218+D219+D220+D221</f>
        <v>12952200</v>
      </c>
      <c r="E222" s="217">
        <f>E172+E173+E174+E175+E176+E177+E178+E179+E180+E181+E182+E183+E184+E185+E186+E187+E188+E189+E190+E192+E193+E194+E195+E196+E197+E198+E199+E200+E201+E202+E203+E204+E205+E206+E207+E208+E209+E210+E211+E212+E213+E214+E215+E216+E217+E218+E219+E220+E221</f>
        <v>12782212.729999999</v>
      </c>
      <c r="F222" s="218">
        <f>E222/D222*100</f>
        <v>98.687579947808075</v>
      </c>
      <c r="G222" s="219">
        <f>G172+G173+G174+G175+G176+G177+G178+G179+G180+G181+G182+G183+G184+G185+G186+G187+G188+G189+G190+G192+G193+G194+G195+G196+G197+G198+G199+G200+G201+G202+G203+G204+G205+G206+G207+G208+G209+G210+G211+G212+G213+G214+G215+G216+G217+G218+G219+G220+G221</f>
        <v>13521528</v>
      </c>
      <c r="H222" s="219">
        <f>H172+H173+H174+H175+H176+H177+H178+H179+H180+H181+H182+H183+H184+H185+H186+H187+H188+H189+H190+H192+H193+H194+H195+H196+H197+H198+H199+H200+H201+H202+H203+H204+H205+H206+H207+H208+H209+H210+H211+H212+H213+H214+H215+H216+H217+H218+H219+H220+H221</f>
        <v>13496528</v>
      </c>
      <c r="I222" s="219"/>
    </row>
    <row r="223" spans="1:11" x14ac:dyDescent="0.3">
      <c r="A223" s="2"/>
      <c r="B223" s="3"/>
      <c r="C223" s="5"/>
      <c r="D223" s="101"/>
      <c r="E223" s="17"/>
      <c r="F223" s="133"/>
      <c r="G223" s="35"/>
      <c r="H223" s="35"/>
      <c r="I223" s="35"/>
    </row>
    <row r="224" spans="1:11" x14ac:dyDescent="0.3">
      <c r="A224" s="6">
        <v>6171</v>
      </c>
      <c r="B224" s="7">
        <v>5137</v>
      </c>
      <c r="C224" s="9" t="s">
        <v>101</v>
      </c>
      <c r="D224" s="96">
        <v>35000</v>
      </c>
      <c r="E224" s="15">
        <v>17651</v>
      </c>
      <c r="F224" s="68">
        <f t="shared" ref="F224:F228" si="15">E224/D224*100</f>
        <v>50.431428571428569</v>
      </c>
      <c r="G224" s="44">
        <v>35000</v>
      </c>
      <c r="H224" s="44">
        <v>35000</v>
      </c>
      <c r="I224" s="33"/>
    </row>
    <row r="225" spans="1:9" x14ac:dyDescent="0.3">
      <c r="A225" s="6">
        <v>6171</v>
      </c>
      <c r="B225" s="7">
        <v>5139</v>
      </c>
      <c r="C225" s="9" t="s">
        <v>102</v>
      </c>
      <c r="D225" s="96">
        <v>30000</v>
      </c>
      <c r="E225" s="15">
        <v>70829.600000000006</v>
      </c>
      <c r="F225" s="68">
        <f t="shared" si="15"/>
        <v>236.09866666666667</v>
      </c>
      <c r="G225" s="44">
        <v>30000</v>
      </c>
      <c r="H225" s="44">
        <v>30000</v>
      </c>
      <c r="I225" s="33"/>
    </row>
    <row r="226" spans="1:9" x14ac:dyDescent="0.3">
      <c r="A226" s="6">
        <v>6171</v>
      </c>
      <c r="B226" s="7">
        <v>5151</v>
      </c>
      <c r="C226" s="9" t="s">
        <v>103</v>
      </c>
      <c r="D226" s="96">
        <v>10000</v>
      </c>
      <c r="E226" s="15">
        <v>8794.86</v>
      </c>
      <c r="F226" s="68">
        <f t="shared" si="15"/>
        <v>87.948600000000013</v>
      </c>
      <c r="G226" s="44">
        <v>10000</v>
      </c>
      <c r="H226" s="44">
        <v>10000</v>
      </c>
      <c r="I226" s="33"/>
    </row>
    <row r="227" spans="1:9" x14ac:dyDescent="0.3">
      <c r="A227" s="6">
        <v>6171</v>
      </c>
      <c r="B227" s="7">
        <v>5153</v>
      </c>
      <c r="C227" s="9" t="s">
        <v>105</v>
      </c>
      <c r="D227" s="96">
        <v>250000</v>
      </c>
      <c r="E227" s="15">
        <v>246400</v>
      </c>
      <c r="F227" s="68">
        <f t="shared" si="15"/>
        <v>98.56</v>
      </c>
      <c r="G227" s="44">
        <v>250000</v>
      </c>
      <c r="H227" s="44">
        <v>250000</v>
      </c>
      <c r="I227" s="33"/>
    </row>
    <row r="228" spans="1:9" x14ac:dyDescent="0.3">
      <c r="A228" s="6">
        <v>6171</v>
      </c>
      <c r="B228" s="7">
        <v>5154</v>
      </c>
      <c r="C228" s="9" t="s">
        <v>104</v>
      </c>
      <c r="D228" s="96">
        <v>60000</v>
      </c>
      <c r="E228" s="15">
        <v>62785.8</v>
      </c>
      <c r="F228" s="68">
        <f t="shared" si="15"/>
        <v>104.643</v>
      </c>
      <c r="G228" s="44">
        <v>60000</v>
      </c>
      <c r="H228" s="44">
        <v>60000</v>
      </c>
      <c r="I228" s="33"/>
    </row>
    <row r="229" spans="1:9" x14ac:dyDescent="0.3">
      <c r="A229" s="6">
        <v>6171</v>
      </c>
      <c r="B229" s="7">
        <v>5162</v>
      </c>
      <c r="C229" s="9" t="s">
        <v>106</v>
      </c>
      <c r="D229" s="96">
        <v>6000</v>
      </c>
      <c r="E229" s="15">
        <v>6132.25</v>
      </c>
      <c r="F229" s="68">
        <f>E229/D229*100</f>
        <v>102.20416666666668</v>
      </c>
      <c r="G229" s="44">
        <v>2000</v>
      </c>
      <c r="H229" s="44">
        <v>2000</v>
      </c>
      <c r="I229" s="33"/>
    </row>
    <row r="230" spans="1:9" x14ac:dyDescent="0.3">
      <c r="A230" s="6">
        <v>6171</v>
      </c>
      <c r="B230" s="7">
        <v>5169</v>
      </c>
      <c r="C230" s="9" t="s">
        <v>107</v>
      </c>
      <c r="D230" s="96">
        <v>40000</v>
      </c>
      <c r="E230" s="15">
        <v>16295</v>
      </c>
      <c r="F230" s="68">
        <f>E230/D230*100</f>
        <v>40.737499999999997</v>
      </c>
      <c r="G230" s="44">
        <v>20000</v>
      </c>
      <c r="H230" s="44">
        <v>20000</v>
      </c>
      <c r="I230" s="33"/>
    </row>
    <row r="231" spans="1:9" x14ac:dyDescent="0.3">
      <c r="A231" s="6">
        <v>6171</v>
      </c>
      <c r="B231" s="7">
        <v>5171</v>
      </c>
      <c r="C231" s="9" t="s">
        <v>108</v>
      </c>
      <c r="D231" s="96">
        <v>33387</v>
      </c>
      <c r="E231" s="15">
        <v>31404.75</v>
      </c>
      <c r="F231" s="68">
        <v>168.68</v>
      </c>
      <c r="G231" s="44">
        <v>30000</v>
      </c>
      <c r="H231" s="44">
        <v>30000</v>
      </c>
      <c r="I231" s="32"/>
    </row>
    <row r="232" spans="1:9" x14ac:dyDescent="0.3">
      <c r="A232" s="6">
        <v>6171</v>
      </c>
      <c r="B232" s="18">
        <v>5171</v>
      </c>
      <c r="C232" s="62" t="s">
        <v>141</v>
      </c>
      <c r="D232" s="96">
        <v>250000</v>
      </c>
      <c r="E232" s="15">
        <v>0</v>
      </c>
      <c r="F232" s="68">
        <v>0</v>
      </c>
      <c r="G232" s="44">
        <v>150000</v>
      </c>
      <c r="H232" s="44">
        <v>150000</v>
      </c>
      <c r="I232" s="149" t="s">
        <v>212</v>
      </c>
    </row>
    <row r="233" spans="1:9" x14ac:dyDescent="0.3">
      <c r="A233" s="6">
        <v>6171</v>
      </c>
      <c r="B233" s="18">
        <v>5171</v>
      </c>
      <c r="C233" s="62" t="s">
        <v>151</v>
      </c>
      <c r="D233" s="96">
        <v>200000</v>
      </c>
      <c r="E233" s="15">
        <v>0</v>
      </c>
      <c r="F233" s="68">
        <v>0</v>
      </c>
      <c r="G233" s="44"/>
      <c r="H233" s="44"/>
      <c r="I233" s="149"/>
    </row>
    <row r="234" spans="1:9" x14ac:dyDescent="0.3">
      <c r="A234" s="6"/>
      <c r="B234" s="18"/>
      <c r="C234" s="62"/>
      <c r="D234" s="96"/>
      <c r="E234" s="15"/>
      <c r="F234" s="68"/>
      <c r="G234" s="44"/>
      <c r="H234" s="44"/>
      <c r="I234" s="32"/>
    </row>
    <row r="235" spans="1:9" x14ac:dyDescent="0.3">
      <c r="A235" s="251"/>
      <c r="B235" s="206"/>
      <c r="C235" s="207" t="s">
        <v>20</v>
      </c>
      <c r="D235" s="208">
        <f>SUM(D224:D234)</f>
        <v>914387</v>
      </c>
      <c r="E235" s="209">
        <f>E224+E225+E226+E227+E228+E229+E230+E231+E232+E233</f>
        <v>460293.26</v>
      </c>
      <c r="F235" s="210">
        <f t="shared" ref="F235" si="16">E235/D235*100</f>
        <v>50.338998695300788</v>
      </c>
      <c r="G235" s="211">
        <f>G224+G225+G226+G227+G228+G229+G230+G231+G232+G233</f>
        <v>587000</v>
      </c>
      <c r="H235" s="211">
        <f>H224+H225+H226+H227+H228+H229+H230+H231+H232+H233</f>
        <v>587000</v>
      </c>
      <c r="I235" s="252"/>
    </row>
    <row r="236" spans="1:9" x14ac:dyDescent="0.3">
      <c r="A236" s="57"/>
      <c r="B236" s="21"/>
      <c r="C236" s="58"/>
      <c r="D236" s="113"/>
      <c r="E236" s="79"/>
      <c r="F236" s="85"/>
      <c r="G236" s="115"/>
      <c r="H236" s="115"/>
      <c r="I236" s="31"/>
    </row>
    <row r="237" spans="1:9" x14ac:dyDescent="0.3">
      <c r="A237" s="228">
        <v>6402</v>
      </c>
      <c r="B237" s="229">
        <v>5364</v>
      </c>
      <c r="C237" s="253" t="s">
        <v>192</v>
      </c>
      <c r="D237" s="216">
        <v>12000</v>
      </c>
      <c r="E237" s="217">
        <v>11411</v>
      </c>
      <c r="F237" s="218">
        <v>95.09</v>
      </c>
      <c r="G237" s="219">
        <v>10000</v>
      </c>
      <c r="H237" s="219">
        <v>10000</v>
      </c>
      <c r="I237" s="254"/>
    </row>
    <row r="238" spans="1:9" x14ac:dyDescent="0.3">
      <c r="A238" s="52"/>
      <c r="B238" s="20"/>
      <c r="C238" s="45"/>
      <c r="D238" s="102"/>
      <c r="E238" s="40"/>
      <c r="F238" s="69"/>
      <c r="G238" s="98"/>
      <c r="H238" s="98"/>
      <c r="I238" s="32"/>
    </row>
    <row r="239" spans="1:9" ht="15.6" x14ac:dyDescent="0.3">
      <c r="A239" s="255"/>
      <c r="B239" s="256"/>
      <c r="C239" s="257" t="s">
        <v>109</v>
      </c>
      <c r="D239" s="258">
        <f>D237+D235+D222+D162+D153+D146+D135+D122+D120+D116+D114+D108+D102+D90+D82+D77+D75+D73+D71+D65</f>
        <v>18924882</v>
      </c>
      <c r="E239" s="259">
        <f>E237+E235+E222+E162+E153+E146+E135+E120+E122+E116+E114+E108+E102+E90+E82+E77+E75+E73+E71+E65+E170</f>
        <v>18245358.639999997</v>
      </c>
      <c r="F239" s="260">
        <f>E239/D239*100</f>
        <v>96.409365405818619</v>
      </c>
      <c r="G239" s="261">
        <f>G237+G235+G222+G170+G162+G153+G146+G135+G122+G120+G116+G114+G108+G102+G90+G82+G77+G75+G73+G71</f>
        <v>20425000</v>
      </c>
      <c r="H239" s="261">
        <f>H237+H235+H222+H170+H162+H153+H146+H135+H122+H120+H116+H114+H108+H102+H90+H82+H77+H75+H73+H71</f>
        <v>20150000</v>
      </c>
      <c r="I239" s="262"/>
    </row>
    <row r="240" spans="1:9" x14ac:dyDescent="0.3">
      <c r="A240" s="6"/>
      <c r="B240" s="7"/>
      <c r="C240" s="148"/>
      <c r="D240" s="7"/>
      <c r="E240" s="8"/>
      <c r="F240" s="7"/>
      <c r="G240" s="33"/>
      <c r="H240" s="33"/>
      <c r="I240" s="9"/>
    </row>
    <row r="241" spans="1:9" x14ac:dyDescent="0.3">
      <c r="A241" s="10"/>
      <c r="B241" s="11"/>
      <c r="C241" s="51"/>
      <c r="D241" s="94"/>
      <c r="E241" s="94"/>
      <c r="F241" s="12"/>
      <c r="G241" s="34"/>
      <c r="H241" s="39"/>
      <c r="I241" s="13"/>
    </row>
    <row r="242" spans="1:9" x14ac:dyDescent="0.3">
      <c r="A242" s="20"/>
      <c r="B242" s="20"/>
      <c r="C242" s="53"/>
      <c r="D242" s="54"/>
      <c r="E242" s="54"/>
      <c r="F242" s="53"/>
      <c r="G242" s="53"/>
      <c r="H242" s="53"/>
      <c r="I242" s="53"/>
    </row>
    <row r="243" spans="1:9" ht="28.8" x14ac:dyDescent="0.3">
      <c r="A243" s="29"/>
      <c r="B243" s="29"/>
      <c r="C243" s="28"/>
      <c r="D243" s="30" t="s">
        <v>156</v>
      </c>
      <c r="E243" s="30" t="s">
        <v>157</v>
      </c>
      <c r="F243" s="28" t="s">
        <v>3</v>
      </c>
      <c r="G243" s="28" t="s">
        <v>158</v>
      </c>
      <c r="H243" s="90" t="s">
        <v>4</v>
      </c>
      <c r="I243" s="28" t="s">
        <v>5</v>
      </c>
    </row>
    <row r="244" spans="1:9" x14ac:dyDescent="0.3">
      <c r="A244" s="2"/>
      <c r="B244" s="3"/>
      <c r="C244" s="3"/>
      <c r="D244" s="3"/>
      <c r="E244" s="3"/>
      <c r="F244" s="3"/>
      <c r="G244" s="3"/>
      <c r="H244" s="3"/>
      <c r="I244" s="5"/>
    </row>
    <row r="245" spans="1:9" x14ac:dyDescent="0.3">
      <c r="A245" s="6"/>
      <c r="B245" s="7"/>
      <c r="C245" s="7" t="s">
        <v>110</v>
      </c>
      <c r="D245" s="8">
        <f>D47</f>
        <v>18724882</v>
      </c>
      <c r="E245" s="8">
        <f>E47</f>
        <v>18710318.769999996</v>
      </c>
      <c r="F245" s="8">
        <f>E245/D245*100</f>
        <v>99.92222525087206</v>
      </c>
      <c r="G245" s="8">
        <f>G47</f>
        <v>18800000</v>
      </c>
      <c r="H245" s="8">
        <f>H47</f>
        <v>18800000</v>
      </c>
      <c r="I245" s="9"/>
    </row>
    <row r="246" spans="1:9" x14ac:dyDescent="0.3">
      <c r="A246" s="6"/>
      <c r="B246" s="7"/>
      <c r="C246" s="7" t="s">
        <v>111</v>
      </c>
      <c r="D246" s="8">
        <f>D239</f>
        <v>18924882</v>
      </c>
      <c r="E246" s="8">
        <f>E239</f>
        <v>18245358.639999997</v>
      </c>
      <c r="F246" s="8">
        <f>E246/D246*100</f>
        <v>96.409365405818619</v>
      </c>
      <c r="G246" s="8">
        <f>G239</f>
        <v>20425000</v>
      </c>
      <c r="H246" s="8">
        <f>H239</f>
        <v>20150000</v>
      </c>
      <c r="I246" s="9"/>
    </row>
    <row r="247" spans="1:9" x14ac:dyDescent="0.3">
      <c r="A247" s="2"/>
      <c r="B247" s="3"/>
      <c r="C247" s="3"/>
      <c r="D247" s="4"/>
      <c r="E247" s="4"/>
      <c r="F247" s="4"/>
      <c r="G247" s="4"/>
      <c r="H247" s="155"/>
      <c r="I247" s="5"/>
    </row>
    <row r="248" spans="1:9" x14ac:dyDescent="0.3">
      <c r="A248" s="6"/>
      <c r="B248" s="20"/>
      <c r="C248" s="20" t="s">
        <v>112</v>
      </c>
      <c r="D248" s="41">
        <f>D245-D246</f>
        <v>-200000</v>
      </c>
      <c r="E248" s="41">
        <f>E245-E246</f>
        <v>464960.12999999896</v>
      </c>
      <c r="F248" s="41"/>
      <c r="G248" s="41">
        <f>G245-G246</f>
        <v>-1625000</v>
      </c>
      <c r="H248" s="64">
        <f>H245-H246</f>
        <v>-1350000</v>
      </c>
      <c r="I248" s="45"/>
    </row>
    <row r="249" spans="1:9" x14ac:dyDescent="0.3">
      <c r="A249" s="10"/>
      <c r="B249" s="11"/>
      <c r="C249" s="11"/>
      <c r="D249" s="12"/>
      <c r="E249" s="12"/>
      <c r="F249" s="12"/>
      <c r="G249" s="12"/>
      <c r="H249" s="92"/>
      <c r="I249" s="13"/>
    </row>
    <row r="250" spans="1:9" x14ac:dyDescent="0.3">
      <c r="E250" s="156" t="s">
        <v>153</v>
      </c>
      <c r="F250" s="156"/>
      <c r="G250" s="157"/>
    </row>
    <row r="251" spans="1:9" x14ac:dyDescent="0.3">
      <c r="A251" s="7"/>
      <c r="B251" s="7"/>
      <c r="C251" s="153" t="s">
        <v>149</v>
      </c>
      <c r="D251" s="153"/>
      <c r="E251" s="153" t="s">
        <v>196</v>
      </c>
      <c r="F251" s="7"/>
      <c r="G251" s="7"/>
      <c r="H251" s="7"/>
      <c r="I251" s="7"/>
    </row>
    <row r="252" spans="1:9" x14ac:dyDescent="0.3">
      <c r="A252" s="7"/>
      <c r="B252" s="7"/>
      <c r="C252" s="153" t="s">
        <v>150</v>
      </c>
      <c r="D252" s="153"/>
      <c r="E252" s="153" t="s">
        <v>154</v>
      </c>
      <c r="F252" s="7"/>
      <c r="G252" s="7"/>
      <c r="H252" s="7"/>
      <c r="I252" s="7"/>
    </row>
    <row r="253" spans="1:9" x14ac:dyDescent="0.3">
      <c r="A253" s="7"/>
      <c r="B253" s="7"/>
      <c r="C253" s="153"/>
      <c r="D253" s="154"/>
      <c r="E253" s="154" t="s">
        <v>155</v>
      </c>
      <c r="F253" s="93"/>
      <c r="G253" s="123"/>
      <c r="H253" s="124"/>
      <c r="I253" s="7"/>
    </row>
    <row r="254" spans="1:9" x14ac:dyDescent="0.3">
      <c r="A254" s="7"/>
      <c r="B254" s="7"/>
      <c r="C254" s="7"/>
      <c r="D254" s="93"/>
      <c r="E254" s="93"/>
      <c r="F254" s="93"/>
      <c r="G254" s="123"/>
      <c r="H254" s="124"/>
      <c r="I254" s="7"/>
    </row>
    <row r="255" spans="1:9" x14ac:dyDescent="0.3">
      <c r="A255" s="7"/>
      <c r="B255" s="7"/>
      <c r="C255" s="7"/>
      <c r="D255" s="93"/>
      <c r="E255" s="93"/>
      <c r="F255" s="93"/>
      <c r="G255" s="123"/>
      <c r="H255" s="124"/>
      <c r="I255" s="7"/>
    </row>
    <row r="256" spans="1:9" x14ac:dyDescent="0.3">
      <c r="A256" s="7"/>
      <c r="B256" s="18"/>
      <c r="C256" s="18"/>
      <c r="D256" s="93"/>
      <c r="E256" s="93"/>
      <c r="F256" s="93"/>
      <c r="G256" s="125"/>
      <c r="H256" s="124"/>
      <c r="I256" s="8"/>
    </row>
    <row r="257" spans="1:9" x14ac:dyDescent="0.3">
      <c r="A257" s="7"/>
      <c r="B257" s="20"/>
      <c r="C257" s="20"/>
      <c r="D257" s="126"/>
      <c r="E257" s="126"/>
      <c r="F257" s="126"/>
      <c r="G257" s="127"/>
      <c r="H257" s="128"/>
      <c r="I257" s="129"/>
    </row>
    <row r="258" spans="1:9" x14ac:dyDescent="0.3">
      <c r="A258" s="7"/>
      <c r="B258" s="7"/>
      <c r="C258" s="7"/>
      <c r="D258" s="7"/>
      <c r="E258" s="7"/>
      <c r="F258" s="7"/>
      <c r="G258" s="7"/>
      <c r="H258" s="7"/>
      <c r="I258" s="7"/>
    </row>
    <row r="264" spans="1:9" x14ac:dyDescent="0.3">
      <c r="A264" s="7"/>
      <c r="B264" s="7"/>
      <c r="C264" s="7"/>
      <c r="D264" s="7"/>
      <c r="E264" s="7"/>
      <c r="F264" s="7"/>
      <c r="G264" s="7"/>
      <c r="H264" s="7"/>
      <c r="I264" s="7"/>
    </row>
    <row r="265" spans="1:9" x14ac:dyDescent="0.3">
      <c r="A265" s="7"/>
      <c r="B265" s="7"/>
      <c r="C265" s="7"/>
      <c r="D265" s="7"/>
      <c r="E265" s="7"/>
      <c r="F265" s="7"/>
      <c r="G265" s="7"/>
      <c r="H265" s="7"/>
      <c r="I265" s="7"/>
    </row>
    <row r="266" spans="1:9" x14ac:dyDescent="0.3">
      <c r="A266" s="20"/>
      <c r="B266" s="20"/>
      <c r="C266" s="20"/>
      <c r="D266" s="40"/>
      <c r="E266" s="40"/>
      <c r="F266" s="40"/>
      <c r="G266" s="41"/>
      <c r="H266" s="64"/>
      <c r="I266" s="20"/>
    </row>
    <row r="267" spans="1:9" x14ac:dyDescent="0.3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3">
      <c r="A268" s="7"/>
      <c r="B268" s="7"/>
      <c r="C268" s="7"/>
      <c r="D268" s="7"/>
      <c r="E268" s="7"/>
      <c r="F268" s="7"/>
      <c r="G268" s="7"/>
      <c r="H268" s="7"/>
      <c r="I268" s="7"/>
    </row>
  </sheetData>
  <pageMargins left="0.7" right="0.7" top="0.78740157499999996" bottom="0.78740157499999996" header="0.3" footer="0.3"/>
  <pageSetup paperSize="9" orientation="landscape" r:id="rId1"/>
  <headerFooter>
    <oddHeader xml:space="preserve">&amp;C&amp;"-,Tučné"Návrh rozpočtu 2018- podrobný rozpis </oddHeader>
    <oddFooter>&amp;CStránka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8"/>
  <sheetViews>
    <sheetView tabSelected="1" view="pageLayout" topLeftCell="A106" workbookViewId="0">
      <selection activeCell="I8" sqref="I8"/>
    </sheetView>
  </sheetViews>
  <sheetFormatPr defaultRowHeight="14.4" x14ac:dyDescent="0.3"/>
  <cols>
    <col min="1" max="1" width="5.44140625" bestFit="1" customWidth="1"/>
    <col min="2" max="2" width="6" bestFit="1" customWidth="1"/>
    <col min="3" max="3" width="28.109375" bestFit="1" customWidth="1"/>
    <col min="4" max="5" width="14.33203125" bestFit="1" customWidth="1"/>
    <col min="6" max="6" width="12" bestFit="1" customWidth="1"/>
    <col min="7" max="7" width="14.33203125" bestFit="1" customWidth="1"/>
    <col min="8" max="8" width="13.44140625" bestFit="1" customWidth="1"/>
    <col min="9" max="9" width="12.33203125" bestFit="1" customWidth="1"/>
    <col min="12" max="12" width="12.33203125" bestFit="1" customWidth="1"/>
  </cols>
  <sheetData>
    <row r="1" spans="1:12" ht="30" customHeight="1" x14ac:dyDescent="0.3">
      <c r="A1" s="277" t="s">
        <v>0</v>
      </c>
      <c r="B1" s="277" t="s">
        <v>1</v>
      </c>
      <c r="C1" s="278" t="s">
        <v>2</v>
      </c>
      <c r="D1" s="298" t="s">
        <v>235</v>
      </c>
      <c r="E1" s="301" t="s">
        <v>234</v>
      </c>
      <c r="F1" s="280" t="s">
        <v>3</v>
      </c>
      <c r="G1" s="279" t="s">
        <v>233</v>
      </c>
    </row>
    <row r="2" spans="1:12" x14ac:dyDescent="0.3">
      <c r="A2" s="2"/>
      <c r="B2" s="3"/>
      <c r="C2" s="5"/>
      <c r="D2" s="95"/>
      <c r="E2" s="14"/>
      <c r="F2" s="66"/>
      <c r="G2" s="31"/>
    </row>
    <row r="3" spans="1:12" x14ac:dyDescent="0.3">
      <c r="A3" s="6"/>
      <c r="B3" s="7" t="s">
        <v>200</v>
      </c>
      <c r="C3" s="9" t="s">
        <v>199</v>
      </c>
      <c r="D3" s="96">
        <v>17161000</v>
      </c>
      <c r="E3" s="15">
        <v>16500000</v>
      </c>
      <c r="F3" s="68">
        <f t="shared" ref="F3:F11" si="0">E3/D3*100</f>
        <v>96.148243109375912</v>
      </c>
      <c r="G3" s="32">
        <v>18650000</v>
      </c>
    </row>
    <row r="4" spans="1:12" x14ac:dyDescent="0.3">
      <c r="A4" s="6"/>
      <c r="B4" s="7">
        <v>2451</v>
      </c>
      <c r="C4" s="9" t="s">
        <v>236</v>
      </c>
      <c r="D4" s="96">
        <v>88000</v>
      </c>
      <c r="E4" s="15">
        <v>88000</v>
      </c>
      <c r="F4" s="68">
        <v>100</v>
      </c>
      <c r="G4" s="32">
        <v>0</v>
      </c>
    </row>
    <row r="5" spans="1:12" x14ac:dyDescent="0.3">
      <c r="A5" s="6"/>
      <c r="B5" s="7">
        <v>2460</v>
      </c>
      <c r="C5" s="9" t="s">
        <v>229</v>
      </c>
      <c r="D5" s="96">
        <v>400000</v>
      </c>
      <c r="E5" s="15">
        <v>400000</v>
      </c>
      <c r="F5" s="68">
        <v>100</v>
      </c>
      <c r="G5" s="32">
        <v>400000</v>
      </c>
    </row>
    <row r="6" spans="1:12" x14ac:dyDescent="0.3">
      <c r="A6" s="6"/>
      <c r="B6" s="18">
        <v>4111</v>
      </c>
      <c r="C6" s="9" t="s">
        <v>135</v>
      </c>
      <c r="D6" s="96">
        <v>296231.39</v>
      </c>
      <c r="E6" s="15">
        <v>296231.39</v>
      </c>
      <c r="F6" s="68">
        <f t="shared" si="0"/>
        <v>100</v>
      </c>
      <c r="G6" s="32">
        <v>0</v>
      </c>
    </row>
    <row r="7" spans="1:12" x14ac:dyDescent="0.3">
      <c r="A7" s="6"/>
      <c r="B7" s="7">
        <v>4112</v>
      </c>
      <c r="C7" s="9" t="s">
        <v>19</v>
      </c>
      <c r="D7" s="96">
        <v>320820</v>
      </c>
      <c r="E7" s="15">
        <v>320820</v>
      </c>
      <c r="F7" s="68">
        <f t="shared" si="0"/>
        <v>100</v>
      </c>
      <c r="G7" s="32">
        <v>0</v>
      </c>
      <c r="H7" s="43"/>
    </row>
    <row r="8" spans="1:12" x14ac:dyDescent="0.3">
      <c r="A8" s="6"/>
      <c r="B8" s="18">
        <v>4116</v>
      </c>
      <c r="C8" s="62" t="s">
        <v>237</v>
      </c>
      <c r="D8" s="96">
        <v>1306299</v>
      </c>
      <c r="E8" s="15">
        <v>1306299</v>
      </c>
      <c r="F8" s="68">
        <f t="shared" si="0"/>
        <v>100</v>
      </c>
      <c r="G8" s="32">
        <v>0</v>
      </c>
      <c r="I8" s="1"/>
      <c r="L8" s="1"/>
    </row>
    <row r="9" spans="1:12" x14ac:dyDescent="0.3">
      <c r="A9" s="6"/>
      <c r="B9" s="18">
        <v>4213</v>
      </c>
      <c r="C9" s="62" t="s">
        <v>238</v>
      </c>
      <c r="D9" s="96">
        <v>424609</v>
      </c>
      <c r="E9" s="15">
        <v>0</v>
      </c>
      <c r="F9" s="68">
        <f t="shared" si="0"/>
        <v>0</v>
      </c>
      <c r="G9" s="32">
        <v>424609</v>
      </c>
      <c r="I9" s="1"/>
      <c r="L9" s="1"/>
    </row>
    <row r="10" spans="1:12" x14ac:dyDescent="0.3">
      <c r="A10" s="6"/>
      <c r="B10" s="18">
        <v>4216</v>
      </c>
      <c r="C10" s="62" t="s">
        <v>230</v>
      </c>
      <c r="D10" s="96">
        <v>1283150</v>
      </c>
      <c r="E10" s="15">
        <v>1277344.1599999999</v>
      </c>
      <c r="F10" s="68">
        <f t="shared" si="0"/>
        <v>99.547532244866147</v>
      </c>
      <c r="G10" s="32">
        <v>5000000</v>
      </c>
      <c r="I10" s="1"/>
      <c r="L10" s="1"/>
    </row>
    <row r="11" spans="1:12" x14ac:dyDescent="0.3">
      <c r="A11" s="6"/>
      <c r="B11" s="18">
        <v>4222</v>
      </c>
      <c r="C11" s="62" t="s">
        <v>231</v>
      </c>
      <c r="D11" s="96">
        <v>75540</v>
      </c>
      <c r="E11" s="15">
        <v>75540</v>
      </c>
      <c r="F11" s="68">
        <f t="shared" si="0"/>
        <v>100</v>
      </c>
      <c r="G11" s="32">
        <v>0</v>
      </c>
      <c r="I11" s="1"/>
      <c r="L11" s="1"/>
    </row>
    <row r="12" spans="1:12" x14ac:dyDescent="0.3">
      <c r="A12" s="10"/>
      <c r="B12" s="19"/>
      <c r="C12" s="287" t="s">
        <v>20</v>
      </c>
      <c r="D12" s="97">
        <f>SUM(D3:D11)</f>
        <v>21355649.390000001</v>
      </c>
      <c r="E12" s="38">
        <f>SUM(E3:E11)</f>
        <v>20264234.550000001</v>
      </c>
      <c r="F12" s="70">
        <f t="shared" ref="F12" si="1">E12/D12*100</f>
        <v>94.889339021874619</v>
      </c>
      <c r="G12" s="39">
        <f>SUM(G2:G11)</f>
        <v>24474609</v>
      </c>
      <c r="L12" s="1"/>
    </row>
    <row r="13" spans="1:12" x14ac:dyDescent="0.3">
      <c r="A13" s="6"/>
      <c r="B13" s="7"/>
      <c r="C13" s="9"/>
      <c r="D13" s="136"/>
      <c r="E13" s="137"/>
      <c r="F13" s="138"/>
      <c r="G13" s="33"/>
      <c r="I13" s="1"/>
      <c r="L13" s="1"/>
    </row>
    <row r="14" spans="1:12" x14ac:dyDescent="0.3">
      <c r="A14" s="10">
        <v>3314</v>
      </c>
      <c r="B14" s="11"/>
      <c r="C14" s="13" t="s">
        <v>197</v>
      </c>
      <c r="D14" s="97">
        <v>2000</v>
      </c>
      <c r="E14" s="38">
        <v>1500</v>
      </c>
      <c r="F14" s="70">
        <f>E14/D14*100</f>
        <v>75</v>
      </c>
      <c r="G14" s="39">
        <v>2000</v>
      </c>
    </row>
    <row r="15" spans="1:12" x14ac:dyDescent="0.3">
      <c r="A15" s="2"/>
      <c r="B15" s="3"/>
      <c r="C15" s="5"/>
      <c r="D15" s="95"/>
      <c r="E15" s="14"/>
      <c r="F15" s="66"/>
      <c r="G15" s="31"/>
    </row>
    <row r="16" spans="1:12" x14ac:dyDescent="0.3">
      <c r="A16" s="10">
        <v>3392</v>
      </c>
      <c r="B16" s="11"/>
      <c r="C16" s="13" t="s">
        <v>221</v>
      </c>
      <c r="D16" s="97">
        <v>230000</v>
      </c>
      <c r="E16" s="38">
        <v>200000</v>
      </c>
      <c r="F16" s="70">
        <v>56.61</v>
      </c>
      <c r="G16" s="39">
        <v>230000</v>
      </c>
    </row>
    <row r="17" spans="1:8" x14ac:dyDescent="0.3">
      <c r="A17" s="6"/>
      <c r="B17" s="7"/>
      <c r="C17" s="9"/>
      <c r="D17" s="136"/>
      <c r="E17" s="137"/>
      <c r="F17" s="138"/>
      <c r="G17" s="33"/>
    </row>
    <row r="18" spans="1:8" x14ac:dyDescent="0.3">
      <c r="A18" s="10">
        <v>3612</v>
      </c>
      <c r="B18" s="11"/>
      <c r="C18" s="13" t="s">
        <v>198</v>
      </c>
      <c r="D18" s="102">
        <v>660000</v>
      </c>
      <c r="E18" s="40">
        <v>400000</v>
      </c>
      <c r="F18" s="69">
        <f t="shared" ref="F18" si="2">E18/D18*100</f>
        <v>60.606060606060609</v>
      </c>
      <c r="G18" s="110">
        <v>750000</v>
      </c>
    </row>
    <row r="19" spans="1:8" x14ac:dyDescent="0.3">
      <c r="A19" s="6"/>
      <c r="B19" s="7"/>
      <c r="C19" s="9"/>
      <c r="D19" s="101"/>
      <c r="E19" s="17"/>
      <c r="F19" s="66"/>
      <c r="G19" s="35"/>
    </row>
    <row r="20" spans="1:8" x14ac:dyDescent="0.3">
      <c r="A20" s="10">
        <v>3722</v>
      </c>
      <c r="B20" s="11"/>
      <c r="C20" s="65" t="s">
        <v>201</v>
      </c>
      <c r="D20" s="97">
        <v>850000</v>
      </c>
      <c r="E20" s="38">
        <v>850000</v>
      </c>
      <c r="F20" s="70">
        <f>E20/D20*100</f>
        <v>100</v>
      </c>
      <c r="G20" s="39">
        <v>0</v>
      </c>
    </row>
    <row r="21" spans="1:8" x14ac:dyDescent="0.3">
      <c r="A21" s="2"/>
      <c r="B21" s="3"/>
      <c r="C21" s="5"/>
      <c r="D21" s="101"/>
      <c r="E21" s="17"/>
      <c r="F21" s="66"/>
      <c r="G21" s="35"/>
    </row>
    <row r="22" spans="1:8" x14ac:dyDescent="0.3">
      <c r="A22" s="10">
        <v>3725</v>
      </c>
      <c r="B22" s="11"/>
      <c r="C22" s="13" t="s">
        <v>26</v>
      </c>
      <c r="D22" s="97">
        <v>220000</v>
      </c>
      <c r="E22" s="38">
        <v>220000</v>
      </c>
      <c r="F22" s="70">
        <f>E22/D22*100</f>
        <v>100</v>
      </c>
      <c r="G22" s="39">
        <v>220000</v>
      </c>
      <c r="H22" s="64"/>
    </row>
    <row r="23" spans="1:8" x14ac:dyDescent="0.3">
      <c r="A23" s="2"/>
      <c r="B23" s="3"/>
      <c r="C23" s="5"/>
      <c r="D23" s="95"/>
      <c r="E23" s="14"/>
      <c r="F23" s="66"/>
      <c r="G23" s="99"/>
      <c r="H23" s="1"/>
    </row>
    <row r="24" spans="1:8" x14ac:dyDescent="0.3">
      <c r="A24" s="6">
        <v>6171</v>
      </c>
      <c r="B24" s="7"/>
      <c r="C24" s="9" t="s">
        <v>202</v>
      </c>
      <c r="D24" s="102">
        <v>683582</v>
      </c>
      <c r="E24" s="40">
        <v>500000</v>
      </c>
      <c r="F24" s="69">
        <f>E24/D24*100</f>
        <v>73.144114385691836</v>
      </c>
      <c r="G24" s="91">
        <v>573391</v>
      </c>
      <c r="H24" s="1"/>
    </row>
    <row r="25" spans="1:8" x14ac:dyDescent="0.3">
      <c r="A25" s="2"/>
      <c r="B25" s="3"/>
      <c r="C25" s="5"/>
      <c r="D25" s="101"/>
      <c r="E25" s="17"/>
      <c r="F25" s="133"/>
      <c r="G25" s="35"/>
    </row>
    <row r="26" spans="1:8" x14ac:dyDescent="0.3">
      <c r="A26" s="10">
        <v>6310</v>
      </c>
      <c r="B26" s="11"/>
      <c r="C26" s="13" t="s">
        <v>33</v>
      </c>
      <c r="D26" s="97">
        <v>150000</v>
      </c>
      <c r="E26" s="38">
        <v>150000</v>
      </c>
      <c r="F26" s="70">
        <f t="shared" ref="F26" si="3">E26/D26*100</f>
        <v>100</v>
      </c>
      <c r="G26" s="39">
        <v>150000</v>
      </c>
    </row>
    <row r="27" spans="1:8" x14ac:dyDescent="0.3">
      <c r="A27" s="2"/>
      <c r="B27" s="3"/>
      <c r="C27" s="5"/>
      <c r="D27" s="113"/>
      <c r="E27" s="79"/>
      <c r="F27" s="85"/>
      <c r="G27" s="59"/>
    </row>
    <row r="28" spans="1:8" x14ac:dyDescent="0.3">
      <c r="A28" s="10">
        <v>6402</v>
      </c>
      <c r="B28" s="11"/>
      <c r="C28" s="13" t="s">
        <v>239</v>
      </c>
      <c r="D28" s="97">
        <v>23843</v>
      </c>
      <c r="E28" s="38">
        <v>23843</v>
      </c>
      <c r="F28" s="70">
        <v>100</v>
      </c>
      <c r="G28" s="39">
        <v>0</v>
      </c>
    </row>
    <row r="29" spans="1:8" ht="18" x14ac:dyDescent="0.35">
      <c r="A29" s="307"/>
      <c r="B29" s="308"/>
      <c r="C29" s="311" t="s">
        <v>34</v>
      </c>
      <c r="D29" s="312">
        <f>D26+D24+D22+D20+D18+D14+D12+D16+D28</f>
        <v>24175074.390000001</v>
      </c>
      <c r="E29" s="309">
        <f>E26+E24+E22+E20+E18+E14+E12+E16+E28</f>
        <v>22609577.550000001</v>
      </c>
      <c r="F29" s="310">
        <f t="shared" ref="F29" si="4">E29/D29*100</f>
        <v>93.524334962759966</v>
      </c>
      <c r="G29" s="310">
        <f>G26+G24+G22+G20+G18+G16+G14+G12</f>
        <v>26400000</v>
      </c>
    </row>
    <row r="30" spans="1:8" ht="18" x14ac:dyDescent="0.35">
      <c r="A30" s="306"/>
      <c r="B30" s="306"/>
      <c r="C30" s="306"/>
      <c r="D30" s="76"/>
      <c r="E30" s="76"/>
      <c r="F30" s="293"/>
      <c r="G30" s="76"/>
    </row>
    <row r="31" spans="1:8" ht="24.6" x14ac:dyDescent="0.3">
      <c r="A31" s="282" t="s">
        <v>0</v>
      </c>
      <c r="B31" s="282" t="s">
        <v>1</v>
      </c>
      <c r="C31" s="280" t="s">
        <v>2</v>
      </c>
      <c r="D31" s="298" t="s">
        <v>235</v>
      </c>
      <c r="E31" s="301" t="s">
        <v>234</v>
      </c>
      <c r="F31" s="280" t="s">
        <v>3</v>
      </c>
      <c r="G31" s="279" t="s">
        <v>233</v>
      </c>
    </row>
    <row r="32" spans="1:8" x14ac:dyDescent="0.3">
      <c r="A32" s="52"/>
      <c r="B32" s="20"/>
      <c r="C32" s="105"/>
      <c r="D32" s="146"/>
      <c r="E32" s="147"/>
      <c r="F32" s="158"/>
      <c r="G32" s="134"/>
    </row>
    <row r="33" spans="1:7" x14ac:dyDescent="0.3">
      <c r="A33" s="6">
        <v>2212</v>
      </c>
      <c r="B33" s="7"/>
      <c r="C33" s="9" t="s">
        <v>203</v>
      </c>
      <c r="D33" s="102">
        <v>4800000</v>
      </c>
      <c r="E33" s="40">
        <v>4000000</v>
      </c>
      <c r="F33" s="69">
        <f>E33/D33*100</f>
        <v>83.333333333333343</v>
      </c>
      <c r="G33" s="42">
        <v>1910000</v>
      </c>
    </row>
    <row r="34" spans="1:7" x14ac:dyDescent="0.3">
      <c r="A34" s="2"/>
      <c r="B34" s="3"/>
      <c r="C34" s="5"/>
      <c r="D34" s="95"/>
      <c r="E34" s="14"/>
      <c r="F34" s="66"/>
      <c r="G34" s="35"/>
    </row>
    <row r="35" spans="1:7" x14ac:dyDescent="0.3">
      <c r="A35" s="10">
        <v>2219</v>
      </c>
      <c r="B35" s="11"/>
      <c r="C35" s="13" t="s">
        <v>225</v>
      </c>
      <c r="D35" s="97">
        <v>1460000</v>
      </c>
      <c r="E35" s="38">
        <v>1400000</v>
      </c>
      <c r="F35" s="70">
        <f>E35/D35*100</f>
        <v>95.890410958904098</v>
      </c>
      <c r="G35" s="39">
        <v>16900000</v>
      </c>
    </row>
    <row r="36" spans="1:7" x14ac:dyDescent="0.3">
      <c r="A36" s="2"/>
      <c r="B36" s="3"/>
      <c r="C36" s="5"/>
      <c r="D36" s="113"/>
      <c r="E36" s="79"/>
      <c r="F36" s="85"/>
      <c r="G36" s="59"/>
    </row>
    <row r="37" spans="1:7" x14ac:dyDescent="0.3">
      <c r="A37" s="10">
        <v>2221</v>
      </c>
      <c r="B37" s="11"/>
      <c r="C37" s="13" t="s">
        <v>226</v>
      </c>
      <c r="D37" s="97">
        <v>100000</v>
      </c>
      <c r="E37" s="38">
        <v>10000</v>
      </c>
      <c r="F37" s="70">
        <f>E37/D37*100</f>
        <v>10</v>
      </c>
      <c r="G37" s="39">
        <v>100000</v>
      </c>
    </row>
    <row r="38" spans="1:7" x14ac:dyDescent="0.3">
      <c r="A38" s="6"/>
      <c r="B38" s="7"/>
      <c r="C38" s="9"/>
      <c r="D38" s="96"/>
      <c r="E38" s="15"/>
      <c r="F38" s="68"/>
      <c r="G38" s="33"/>
    </row>
    <row r="39" spans="1:7" x14ac:dyDescent="0.3">
      <c r="A39" s="10">
        <v>2222</v>
      </c>
      <c r="B39" s="11"/>
      <c r="C39" s="13" t="s">
        <v>39</v>
      </c>
      <c r="D39" s="97">
        <v>10000</v>
      </c>
      <c r="E39" s="38">
        <v>10000</v>
      </c>
      <c r="F39" s="70">
        <f t="shared" ref="F39" si="5">E39/D39*100</f>
        <v>100</v>
      </c>
      <c r="G39" s="39">
        <v>10000</v>
      </c>
    </row>
    <row r="40" spans="1:7" x14ac:dyDescent="0.3">
      <c r="A40" s="6"/>
      <c r="B40" s="7"/>
      <c r="C40" s="9"/>
      <c r="D40" s="96"/>
      <c r="E40" s="15"/>
      <c r="F40" s="68"/>
      <c r="G40" s="33"/>
    </row>
    <row r="41" spans="1:7" x14ac:dyDescent="0.3">
      <c r="A41" s="10">
        <v>2292</v>
      </c>
      <c r="B41" s="11"/>
      <c r="C41" s="13" t="s">
        <v>164</v>
      </c>
      <c r="D41" s="97">
        <v>127515</v>
      </c>
      <c r="E41" s="38">
        <v>127515</v>
      </c>
      <c r="F41" s="70">
        <f>E41/D41*100</f>
        <v>100</v>
      </c>
      <c r="G41" s="39">
        <v>162175</v>
      </c>
    </row>
    <row r="42" spans="1:7" x14ac:dyDescent="0.3">
      <c r="A42" s="2"/>
      <c r="B42" s="3"/>
      <c r="C42" s="5"/>
      <c r="D42" s="113"/>
      <c r="E42" s="79"/>
      <c r="F42" s="85"/>
      <c r="G42" s="29"/>
    </row>
    <row r="43" spans="1:7" x14ac:dyDescent="0.3">
      <c r="A43" s="10">
        <v>2310</v>
      </c>
      <c r="B43" s="11"/>
      <c r="C43" s="13" t="s">
        <v>227</v>
      </c>
      <c r="D43" s="97">
        <v>1000000</v>
      </c>
      <c r="E43" s="38">
        <v>1000000</v>
      </c>
      <c r="F43" s="70">
        <v>100</v>
      </c>
      <c r="G43" s="39">
        <v>0</v>
      </c>
    </row>
    <row r="44" spans="1:7" x14ac:dyDescent="0.3">
      <c r="A44" s="6"/>
      <c r="B44" s="7"/>
      <c r="C44" s="9"/>
      <c r="D44" s="96"/>
      <c r="E44" s="15"/>
      <c r="F44" s="68"/>
      <c r="G44" s="33"/>
    </row>
    <row r="45" spans="1:7" x14ac:dyDescent="0.3">
      <c r="A45" s="10">
        <v>2321</v>
      </c>
      <c r="B45" s="11"/>
      <c r="C45" s="13" t="s">
        <v>40</v>
      </c>
      <c r="D45" s="97">
        <v>500000</v>
      </c>
      <c r="E45" s="38">
        <v>300000</v>
      </c>
      <c r="F45" s="70">
        <f>E45/D45*100</f>
        <v>60</v>
      </c>
      <c r="G45" s="110">
        <v>500000</v>
      </c>
    </row>
    <row r="46" spans="1:7" x14ac:dyDescent="0.3">
      <c r="A46" s="6"/>
      <c r="B46" s="7"/>
      <c r="C46" s="9"/>
      <c r="D46" s="96"/>
      <c r="E46" s="15"/>
      <c r="F46" s="68"/>
      <c r="G46" s="33"/>
    </row>
    <row r="47" spans="1:7" x14ac:dyDescent="0.3">
      <c r="A47" s="6">
        <v>3113</v>
      </c>
      <c r="B47" s="7"/>
      <c r="C47" s="9" t="s">
        <v>204</v>
      </c>
      <c r="D47" s="102">
        <v>2294460</v>
      </c>
      <c r="E47" s="40">
        <v>2294460</v>
      </c>
      <c r="F47" s="69">
        <f>E47/D47*100</f>
        <v>100</v>
      </c>
      <c r="G47" s="198">
        <v>1070161</v>
      </c>
    </row>
    <row r="48" spans="1:7" x14ac:dyDescent="0.3">
      <c r="A48" s="2"/>
      <c r="B48" s="3"/>
      <c r="C48" s="5"/>
      <c r="D48" s="101"/>
      <c r="E48" s="14"/>
      <c r="F48" s="133"/>
      <c r="G48" s="35"/>
    </row>
    <row r="49" spans="1:7" x14ac:dyDescent="0.3">
      <c r="A49" s="10">
        <v>3314</v>
      </c>
      <c r="B49" s="11"/>
      <c r="C49" s="13" t="s">
        <v>197</v>
      </c>
      <c r="D49" s="97">
        <v>62000</v>
      </c>
      <c r="E49" s="38">
        <v>62000</v>
      </c>
      <c r="F49" s="70">
        <f t="shared" ref="F49" si="6">E49/D49*100</f>
        <v>100</v>
      </c>
      <c r="G49" s="110">
        <v>82000</v>
      </c>
    </row>
    <row r="50" spans="1:7" x14ac:dyDescent="0.3">
      <c r="A50" s="6"/>
      <c r="B50" s="7"/>
      <c r="C50" s="9"/>
      <c r="D50" s="136"/>
      <c r="E50" s="137"/>
      <c r="F50" s="138"/>
      <c r="G50" s="33"/>
    </row>
    <row r="51" spans="1:7" x14ac:dyDescent="0.3">
      <c r="A51" s="10">
        <v>3392</v>
      </c>
      <c r="B51" s="11"/>
      <c r="C51" s="13" t="s">
        <v>221</v>
      </c>
      <c r="D51" s="97">
        <v>10131000</v>
      </c>
      <c r="E51" s="38">
        <v>2000000</v>
      </c>
      <c r="F51" s="70">
        <f>E51/D51*100</f>
        <v>19.741387819563716</v>
      </c>
      <c r="G51" s="39">
        <v>9750000</v>
      </c>
    </row>
    <row r="52" spans="1:7" x14ac:dyDescent="0.3">
      <c r="A52" s="283"/>
      <c r="B52" s="284"/>
      <c r="C52" s="285"/>
      <c r="D52" s="101"/>
      <c r="E52" s="17"/>
      <c r="F52" s="133"/>
      <c r="G52" s="188"/>
    </row>
    <row r="53" spans="1:7" x14ac:dyDescent="0.3">
      <c r="A53" s="87">
        <v>3412</v>
      </c>
      <c r="B53" s="286"/>
      <c r="C53" s="172" t="s">
        <v>228</v>
      </c>
      <c r="D53" s="97">
        <v>15000000</v>
      </c>
      <c r="E53" s="38">
        <v>2000000</v>
      </c>
      <c r="F53" s="70">
        <f>E53/D53*100</f>
        <v>13.333333333333334</v>
      </c>
      <c r="G53" s="39">
        <v>13100000</v>
      </c>
    </row>
    <row r="54" spans="1:7" x14ac:dyDescent="0.3">
      <c r="A54" s="2"/>
      <c r="B54" s="3"/>
      <c r="C54" s="5"/>
      <c r="D54" s="101"/>
      <c r="E54" s="17"/>
      <c r="F54" s="133"/>
      <c r="G54" s="35"/>
    </row>
    <row r="55" spans="1:7" x14ac:dyDescent="0.3">
      <c r="A55" s="10">
        <v>3419</v>
      </c>
      <c r="B55" s="11"/>
      <c r="C55" s="13" t="s">
        <v>222</v>
      </c>
      <c r="D55" s="97">
        <v>51000</v>
      </c>
      <c r="E55" s="38">
        <v>51000</v>
      </c>
      <c r="F55" s="70">
        <v>100</v>
      </c>
      <c r="G55" s="82">
        <v>50000</v>
      </c>
    </row>
    <row r="56" spans="1:7" x14ac:dyDescent="0.3">
      <c r="A56" s="2"/>
      <c r="B56" s="3"/>
      <c r="C56" s="5"/>
      <c r="D56" s="101"/>
      <c r="E56" s="17"/>
      <c r="F56" s="133"/>
      <c r="G56" s="35"/>
    </row>
    <row r="57" spans="1:7" x14ac:dyDescent="0.3">
      <c r="A57" s="10">
        <v>3429</v>
      </c>
      <c r="B57" s="11"/>
      <c r="C57" s="13" t="s">
        <v>223</v>
      </c>
      <c r="D57" s="97">
        <v>77000</v>
      </c>
      <c r="E57" s="38">
        <v>77000</v>
      </c>
      <c r="F57" s="70">
        <f>E57/D57*100</f>
        <v>100</v>
      </c>
      <c r="G57" s="82">
        <v>68000</v>
      </c>
    </row>
    <row r="58" spans="1:7" x14ac:dyDescent="0.3">
      <c r="A58" s="294"/>
      <c r="B58" s="290"/>
      <c r="C58" s="295"/>
      <c r="D58" s="101"/>
      <c r="E58" s="17"/>
      <c r="F58" s="133"/>
      <c r="G58" s="60"/>
    </row>
    <row r="59" spans="1:7" x14ac:dyDescent="0.3">
      <c r="A59" s="10">
        <v>3612</v>
      </c>
      <c r="B59" s="11"/>
      <c r="C59" s="13" t="s">
        <v>198</v>
      </c>
      <c r="D59" s="97">
        <v>516000</v>
      </c>
      <c r="E59" s="38">
        <v>516000</v>
      </c>
      <c r="F59" s="70">
        <f>E59/D59*100</f>
        <v>100</v>
      </c>
      <c r="G59" s="39">
        <v>1350000</v>
      </c>
    </row>
    <row r="60" spans="1:7" x14ac:dyDescent="0.3">
      <c r="A60" s="2"/>
      <c r="B60" s="3"/>
      <c r="C60" s="5"/>
      <c r="D60" s="95"/>
      <c r="E60" s="14"/>
      <c r="F60" s="66"/>
      <c r="G60" s="31"/>
    </row>
    <row r="61" spans="1:7" x14ac:dyDescent="0.3">
      <c r="A61" s="10">
        <v>3631</v>
      </c>
      <c r="B61" s="11"/>
      <c r="C61" s="13" t="s">
        <v>205</v>
      </c>
      <c r="D61" s="97">
        <v>440000</v>
      </c>
      <c r="E61" s="38">
        <v>440000</v>
      </c>
      <c r="F61" s="70">
        <f t="shared" ref="F61" si="7">E61/D61*100</f>
        <v>100</v>
      </c>
      <c r="G61" s="39">
        <v>440000</v>
      </c>
    </row>
    <row r="62" spans="1:7" ht="24.6" x14ac:dyDescent="0.3">
      <c r="A62" s="277" t="s">
        <v>0</v>
      </c>
      <c r="B62" s="277" t="s">
        <v>1</v>
      </c>
      <c r="C62" s="278" t="s">
        <v>2</v>
      </c>
      <c r="D62" s="299" t="s">
        <v>235</v>
      </c>
      <c r="E62" s="301" t="s">
        <v>234</v>
      </c>
      <c r="F62" s="278" t="s">
        <v>3</v>
      </c>
      <c r="G62" s="281" t="s">
        <v>233</v>
      </c>
    </row>
    <row r="63" spans="1:7" x14ac:dyDescent="0.3">
      <c r="A63" s="57"/>
      <c r="B63" s="21"/>
      <c r="C63" s="21"/>
      <c r="D63" s="113"/>
      <c r="E63" s="79"/>
      <c r="F63" s="85"/>
      <c r="G63" s="111"/>
    </row>
    <row r="64" spans="1:7" x14ac:dyDescent="0.3">
      <c r="A64" s="87">
        <v>3632</v>
      </c>
      <c r="B64" s="135"/>
      <c r="C64" s="135" t="s">
        <v>206</v>
      </c>
      <c r="D64" s="97">
        <v>397000</v>
      </c>
      <c r="E64" s="38">
        <v>397000</v>
      </c>
      <c r="F64" s="289">
        <f>E64/D64*100</f>
        <v>100</v>
      </c>
      <c r="G64" s="302">
        <v>141000</v>
      </c>
    </row>
    <row r="65" spans="1:8" x14ac:dyDescent="0.3">
      <c r="A65" s="176"/>
      <c r="B65" s="177"/>
      <c r="C65" s="303"/>
      <c r="D65" s="113"/>
      <c r="E65" s="79"/>
      <c r="F65" s="305"/>
      <c r="G65" s="115"/>
    </row>
    <row r="66" spans="1:8" x14ac:dyDescent="0.3">
      <c r="A66" s="87">
        <v>3639</v>
      </c>
      <c r="B66" s="135"/>
      <c r="C66" s="304" t="s">
        <v>242</v>
      </c>
      <c r="D66" s="97">
        <v>2774000</v>
      </c>
      <c r="E66" s="38">
        <v>2520000</v>
      </c>
      <c r="F66" s="289">
        <f>E66/D66*100</f>
        <v>90.843547224224935</v>
      </c>
      <c r="G66" s="82">
        <v>170000</v>
      </c>
    </row>
    <row r="67" spans="1:8" x14ac:dyDescent="0.3">
      <c r="A67" s="106"/>
      <c r="B67" s="109"/>
      <c r="C67" s="109"/>
      <c r="D67" s="102"/>
      <c r="E67" s="40"/>
      <c r="F67" s="199"/>
      <c r="G67" s="91"/>
    </row>
    <row r="68" spans="1:8" x14ac:dyDescent="0.3">
      <c r="A68" s="106">
        <v>3713</v>
      </c>
      <c r="B68" s="109"/>
      <c r="C68" s="109" t="s">
        <v>232</v>
      </c>
      <c r="D68" s="102">
        <v>2010000</v>
      </c>
      <c r="E68" s="40">
        <v>1000000</v>
      </c>
      <c r="F68" s="199">
        <v>7.37</v>
      </c>
      <c r="G68" s="91">
        <v>0</v>
      </c>
    </row>
    <row r="69" spans="1:8" x14ac:dyDescent="0.3">
      <c r="A69" s="57"/>
      <c r="B69" s="21"/>
      <c r="C69" s="21"/>
      <c r="D69" s="113"/>
      <c r="E69" s="79"/>
      <c r="F69" s="85"/>
      <c r="G69" s="59"/>
    </row>
    <row r="70" spans="1:8" x14ac:dyDescent="0.3">
      <c r="A70" s="10">
        <v>3722</v>
      </c>
      <c r="B70" s="11"/>
      <c r="C70" s="162" t="s">
        <v>201</v>
      </c>
      <c r="D70" s="97">
        <v>1050000</v>
      </c>
      <c r="E70" s="38">
        <v>1050000</v>
      </c>
      <c r="F70" s="70">
        <f>E70/D70*100</f>
        <v>100</v>
      </c>
      <c r="G70" s="39">
        <v>1900000</v>
      </c>
    </row>
    <row r="71" spans="1:8" x14ac:dyDescent="0.3">
      <c r="A71" s="267"/>
      <c r="B71" s="268"/>
      <c r="C71" s="269"/>
      <c r="D71" s="113"/>
      <c r="E71" s="79"/>
      <c r="F71" s="85"/>
      <c r="G71" s="115"/>
    </row>
    <row r="72" spans="1:8" x14ac:dyDescent="0.3">
      <c r="A72" s="87">
        <v>3745</v>
      </c>
      <c r="B72" s="19"/>
      <c r="C72" s="172" t="s">
        <v>218</v>
      </c>
      <c r="D72" s="97">
        <v>300000</v>
      </c>
      <c r="E72" s="38">
        <v>0</v>
      </c>
      <c r="F72" s="70">
        <v>0</v>
      </c>
      <c r="G72" s="39">
        <v>560000</v>
      </c>
    </row>
    <row r="73" spans="1:8" x14ac:dyDescent="0.3">
      <c r="A73" s="57"/>
      <c r="B73" s="21"/>
      <c r="C73" s="58"/>
      <c r="D73" s="113"/>
      <c r="E73" s="79"/>
      <c r="F73" s="85"/>
      <c r="G73" s="59"/>
    </row>
    <row r="74" spans="1:8" x14ac:dyDescent="0.3">
      <c r="A74" s="87">
        <v>4341</v>
      </c>
      <c r="B74" s="19"/>
      <c r="C74" s="172" t="s">
        <v>224</v>
      </c>
      <c r="D74" s="97">
        <v>235000</v>
      </c>
      <c r="E74" s="38">
        <v>235000</v>
      </c>
      <c r="F74" s="70">
        <v>100</v>
      </c>
      <c r="G74" s="82">
        <v>210500</v>
      </c>
    </row>
    <row r="75" spans="1:8" x14ac:dyDescent="0.3">
      <c r="A75" s="57"/>
      <c r="B75" s="21"/>
      <c r="C75" s="58"/>
      <c r="D75" s="113"/>
      <c r="E75" s="79"/>
      <c r="F75" s="85"/>
      <c r="G75" s="59"/>
    </row>
    <row r="76" spans="1:8" x14ac:dyDescent="0.3">
      <c r="A76" s="10">
        <v>5212</v>
      </c>
      <c r="B76" s="11"/>
      <c r="C76" s="13" t="s">
        <v>63</v>
      </c>
      <c r="D76" s="97">
        <v>20000</v>
      </c>
      <c r="E76" s="38">
        <v>20000</v>
      </c>
      <c r="F76" s="70">
        <v>73.72</v>
      </c>
      <c r="G76" s="39">
        <v>20000</v>
      </c>
    </row>
    <row r="77" spans="1:8" x14ac:dyDescent="0.3">
      <c r="A77" s="6"/>
      <c r="B77" s="7"/>
      <c r="C77" s="9"/>
      <c r="D77" s="102"/>
      <c r="E77" s="40"/>
      <c r="F77" s="69"/>
      <c r="G77" s="42"/>
    </row>
    <row r="78" spans="1:8" x14ac:dyDescent="0.3">
      <c r="A78" s="6">
        <v>5213</v>
      </c>
      <c r="B78" s="7"/>
      <c r="C78" s="9" t="s">
        <v>240</v>
      </c>
      <c r="D78" s="102">
        <v>30000</v>
      </c>
      <c r="E78" s="40">
        <v>30000</v>
      </c>
      <c r="F78" s="69">
        <v>100</v>
      </c>
      <c r="G78" s="42">
        <v>20000</v>
      </c>
    </row>
    <row r="79" spans="1:8" x14ac:dyDescent="0.3">
      <c r="A79" s="2"/>
      <c r="B79" s="3"/>
      <c r="C79" s="58"/>
      <c r="D79" s="113"/>
      <c r="E79" s="79"/>
      <c r="F79" s="85"/>
      <c r="G79" s="48"/>
    </row>
    <row r="80" spans="1:8" x14ac:dyDescent="0.3">
      <c r="A80" s="10">
        <v>5512</v>
      </c>
      <c r="B80" s="11"/>
      <c r="C80" s="13" t="s">
        <v>207</v>
      </c>
      <c r="D80" s="97">
        <v>732540</v>
      </c>
      <c r="E80" s="38">
        <v>732540</v>
      </c>
      <c r="F80" s="70">
        <f>E80/D80*100</f>
        <v>100</v>
      </c>
      <c r="G80" s="39">
        <v>1586000</v>
      </c>
      <c r="H80" s="7"/>
    </row>
    <row r="81" spans="1:10" x14ac:dyDescent="0.3">
      <c r="A81" s="2"/>
      <c r="B81" s="3"/>
      <c r="C81" s="5"/>
      <c r="D81" s="113"/>
      <c r="E81" s="79"/>
      <c r="F81" s="85"/>
      <c r="G81" s="59"/>
    </row>
    <row r="82" spans="1:10" x14ac:dyDescent="0.3">
      <c r="A82" s="10">
        <v>6112</v>
      </c>
      <c r="B82" s="162"/>
      <c r="C82" s="13" t="s">
        <v>208</v>
      </c>
      <c r="D82" s="97">
        <v>1447000</v>
      </c>
      <c r="E82" s="38">
        <v>1447000</v>
      </c>
      <c r="F82" s="70">
        <f>E82/D82*100</f>
        <v>100</v>
      </c>
      <c r="G82" s="39">
        <v>1447000</v>
      </c>
    </row>
    <row r="83" spans="1:10" x14ac:dyDescent="0.3">
      <c r="A83" s="2"/>
      <c r="B83" s="166"/>
      <c r="C83" s="5"/>
      <c r="D83" s="167"/>
      <c r="E83" s="168"/>
      <c r="F83" s="169"/>
      <c r="G83" s="35"/>
    </row>
    <row r="84" spans="1:10" x14ac:dyDescent="0.3">
      <c r="A84" s="106">
        <v>6114</v>
      </c>
      <c r="B84" s="109"/>
      <c r="C84" s="171" t="s">
        <v>241</v>
      </c>
      <c r="D84" s="102">
        <v>31000</v>
      </c>
      <c r="E84" s="40">
        <v>30000</v>
      </c>
      <c r="F84" s="69">
        <f>E84/D84*100</f>
        <v>96.774193548387103</v>
      </c>
      <c r="G84" s="42">
        <v>0</v>
      </c>
    </row>
    <row r="85" spans="1:10" x14ac:dyDescent="0.3">
      <c r="A85" s="176"/>
      <c r="B85" s="189"/>
      <c r="C85" s="190"/>
      <c r="D85" s="194"/>
      <c r="E85" s="195"/>
      <c r="F85" s="200"/>
      <c r="G85" s="186"/>
    </row>
    <row r="86" spans="1:10" x14ac:dyDescent="0.3">
      <c r="A86" s="10">
        <v>6171</v>
      </c>
      <c r="B86" s="11"/>
      <c r="C86" s="13" t="s">
        <v>202</v>
      </c>
      <c r="D86" s="97">
        <v>6587716.3899999997</v>
      </c>
      <c r="E86" s="38">
        <v>6587716.3899999997</v>
      </c>
      <c r="F86" s="70">
        <f>E86/D86*100</f>
        <v>100</v>
      </c>
      <c r="G86" s="82">
        <v>7743164</v>
      </c>
      <c r="H86" s="124"/>
      <c r="I86" s="271"/>
      <c r="J86" s="271"/>
    </row>
    <row r="87" spans="1:10" x14ac:dyDescent="0.3">
      <c r="A87" s="52"/>
      <c r="B87" s="20"/>
      <c r="C87" s="45"/>
      <c r="D87" s="102"/>
      <c r="E87" s="40"/>
      <c r="F87" s="69"/>
      <c r="G87" s="98"/>
    </row>
    <row r="88" spans="1:10" x14ac:dyDescent="0.3">
      <c r="A88" s="87">
        <v>6402</v>
      </c>
      <c r="B88" s="88"/>
      <c r="C88" s="172" t="s">
        <v>192</v>
      </c>
      <c r="D88" s="97">
        <v>33843</v>
      </c>
      <c r="E88" s="38">
        <v>33843</v>
      </c>
      <c r="F88" s="70">
        <v>100</v>
      </c>
      <c r="G88" s="82">
        <v>10000</v>
      </c>
    </row>
    <row r="89" spans="1:10" x14ac:dyDescent="0.3">
      <c r="A89" s="52"/>
      <c r="B89" s="20"/>
      <c r="C89" s="45"/>
      <c r="D89" s="263"/>
      <c r="E89" s="64"/>
      <c r="F89" s="264"/>
      <c r="G89" s="98"/>
    </row>
    <row r="90" spans="1:10" ht="15.6" x14ac:dyDescent="0.3">
      <c r="A90" s="130"/>
      <c r="B90" s="131"/>
      <c r="C90" s="272" t="s">
        <v>109</v>
      </c>
      <c r="D90" s="273">
        <f>D88+D86+D84+D82+D80+D78+D76+D74+D72+D70+D68+D66+D64+D61+D59+D57+D55+D53+D51+D49+D47+D45+D42+D43+D41+D39+D37+D35+D33</f>
        <v>52217074.390000001</v>
      </c>
      <c r="E90" s="274">
        <f>E88+E86+E84+E82+E80+E78+E76+E74+E72+E70+E68+E67+E66+E64+E61+E59+E57+E55+E53+E51+E49+E47+E45+E43+E41+E39+E37+E35+E33</f>
        <v>28371074.390000001</v>
      </c>
      <c r="F90" s="275">
        <f>E90/D90*100</f>
        <v>54.332945155259971</v>
      </c>
      <c r="G90" s="276">
        <f>G88+G86+G84+G82+G80+G78+G76+G74+G72+G70+G68+G66+G64+G61+G59+G57+G55+G53+G51+G49+G47+G45+G43+G41+G39+G37+G35+G33</f>
        <v>59300000</v>
      </c>
    </row>
    <row r="91" spans="1:10" ht="15.6" x14ac:dyDescent="0.3">
      <c r="A91" s="291"/>
      <c r="B91" s="292"/>
      <c r="C91" s="292"/>
      <c r="D91" s="293"/>
      <c r="E91" s="293"/>
      <c r="F91" s="293"/>
      <c r="G91" s="293"/>
    </row>
    <row r="92" spans="1:10" ht="15.6" x14ac:dyDescent="0.3">
      <c r="A92" s="291"/>
      <c r="B92" s="292"/>
      <c r="C92" s="292"/>
      <c r="D92" s="293"/>
      <c r="E92" s="293"/>
      <c r="F92" s="293"/>
      <c r="G92" s="293"/>
    </row>
    <row r="93" spans="1:10" ht="15.6" x14ac:dyDescent="0.3">
      <c r="A93" s="291"/>
      <c r="B93" s="292"/>
      <c r="C93" s="292"/>
      <c r="D93" s="293"/>
      <c r="E93" s="293"/>
      <c r="F93" s="293"/>
      <c r="G93" s="293"/>
    </row>
    <row r="94" spans="1:10" ht="15.6" x14ac:dyDescent="0.3">
      <c r="A94" s="291"/>
      <c r="B94" s="292"/>
      <c r="C94" s="292"/>
      <c r="D94" s="293"/>
      <c r="E94" s="293"/>
      <c r="F94" s="293"/>
      <c r="G94" s="293"/>
    </row>
    <row r="95" spans="1:10" ht="15.6" x14ac:dyDescent="0.3">
      <c r="A95" s="291"/>
      <c r="B95" s="292"/>
      <c r="C95" s="292"/>
      <c r="D95" s="293"/>
      <c r="E95" s="293"/>
      <c r="F95" s="293"/>
      <c r="G95" s="293"/>
    </row>
    <row r="96" spans="1:10" ht="15.6" x14ac:dyDescent="0.3">
      <c r="A96" s="291"/>
      <c r="B96" s="313"/>
      <c r="C96" s="317" t="s">
        <v>243</v>
      </c>
      <c r="D96" s="318"/>
      <c r="E96" s="314"/>
      <c r="F96" s="314"/>
      <c r="G96" s="314"/>
    </row>
    <row r="97" spans="1:7" ht="15.6" x14ac:dyDescent="0.3">
      <c r="A97" s="291"/>
      <c r="B97" s="315">
        <v>8127</v>
      </c>
      <c r="C97" s="319" t="s">
        <v>244</v>
      </c>
      <c r="D97" s="320"/>
      <c r="E97" s="314">
        <v>3000000</v>
      </c>
      <c r="F97" s="314"/>
      <c r="G97" s="314"/>
    </row>
    <row r="98" spans="1:7" ht="15.6" x14ac:dyDescent="0.3">
      <c r="A98" s="291"/>
      <c r="B98" s="315">
        <v>8128</v>
      </c>
      <c r="C98" s="315" t="s">
        <v>245</v>
      </c>
      <c r="D98" s="316"/>
      <c r="E98" s="314">
        <v>-3000000</v>
      </c>
      <c r="F98" s="314"/>
      <c r="G98" s="314"/>
    </row>
    <row r="99" spans="1:7" ht="15.6" x14ac:dyDescent="0.3">
      <c r="A99" s="291"/>
      <c r="B99" s="292"/>
      <c r="C99" s="292"/>
      <c r="D99" s="293"/>
      <c r="E99" s="293"/>
      <c r="F99" s="293"/>
      <c r="G99" s="293"/>
    </row>
    <row r="100" spans="1:7" x14ac:dyDescent="0.3">
      <c r="A100" s="20"/>
      <c r="B100" s="20"/>
      <c r="C100" s="53"/>
      <c r="D100" s="54"/>
      <c r="E100" s="54"/>
      <c r="F100" s="53"/>
      <c r="G100" s="53"/>
    </row>
    <row r="101" spans="1:7" ht="24.6" x14ac:dyDescent="0.3">
      <c r="A101" s="321"/>
      <c r="B101" s="322"/>
      <c r="C101" s="323"/>
      <c r="D101" s="300" t="s">
        <v>235</v>
      </c>
      <c r="E101" s="301" t="s">
        <v>234</v>
      </c>
      <c r="F101" s="28" t="s">
        <v>3</v>
      </c>
      <c r="G101" s="30" t="s">
        <v>233</v>
      </c>
    </row>
    <row r="102" spans="1:7" x14ac:dyDescent="0.3">
      <c r="A102" s="2"/>
      <c r="B102" s="3"/>
      <c r="C102" s="3"/>
      <c r="D102" s="2"/>
      <c r="E102" s="5"/>
      <c r="F102" s="35"/>
      <c r="G102" s="35"/>
    </row>
    <row r="103" spans="1:7" x14ac:dyDescent="0.3">
      <c r="A103" s="6"/>
      <c r="B103" s="7"/>
      <c r="C103" s="7" t="s">
        <v>110</v>
      </c>
      <c r="D103" s="296">
        <f>D29</f>
        <v>24175074.390000001</v>
      </c>
      <c r="E103" s="89">
        <f>E29</f>
        <v>22609577.550000001</v>
      </c>
      <c r="F103" s="32">
        <f>E103/D103*100</f>
        <v>93.524334962759966</v>
      </c>
      <c r="G103" s="32">
        <f>G29</f>
        <v>26400000</v>
      </c>
    </row>
    <row r="104" spans="1:7" x14ac:dyDescent="0.3">
      <c r="A104" s="6"/>
      <c r="B104" s="7"/>
      <c r="C104" s="7" t="s">
        <v>111</v>
      </c>
      <c r="D104" s="296">
        <f>D90</f>
        <v>52217074.390000001</v>
      </c>
      <c r="E104" s="89">
        <f>E90</f>
        <v>28371074.390000001</v>
      </c>
      <c r="F104" s="32">
        <f>E104/D104*100</f>
        <v>54.332945155259971</v>
      </c>
      <c r="G104" s="32">
        <f>G90</f>
        <v>59300000</v>
      </c>
    </row>
    <row r="105" spans="1:7" x14ac:dyDescent="0.3">
      <c r="A105" s="6"/>
      <c r="B105" s="7"/>
      <c r="C105" s="7"/>
      <c r="D105" s="296"/>
      <c r="E105" s="89"/>
      <c r="F105" s="32"/>
      <c r="G105" s="32"/>
    </row>
    <row r="106" spans="1:7" x14ac:dyDescent="0.3">
      <c r="A106" s="6"/>
      <c r="B106" s="20">
        <v>8115</v>
      </c>
      <c r="C106" s="20" t="s">
        <v>219</v>
      </c>
      <c r="D106" s="297">
        <f>D103-D104</f>
        <v>-28042000</v>
      </c>
      <c r="E106" s="288">
        <f>E103-E104</f>
        <v>-5761496.8399999999</v>
      </c>
      <c r="F106" s="39"/>
      <c r="G106" s="39">
        <f>G103-G104</f>
        <v>-32900000</v>
      </c>
    </row>
    <row r="107" spans="1:7" x14ac:dyDescent="0.3">
      <c r="A107" s="6"/>
      <c r="B107" s="7"/>
      <c r="C107" s="270" t="s">
        <v>220</v>
      </c>
      <c r="D107" s="41"/>
      <c r="E107" s="41"/>
      <c r="F107" s="8"/>
      <c r="G107" s="89"/>
    </row>
    <row r="108" spans="1:7" x14ac:dyDescent="0.3">
      <c r="A108" s="6"/>
      <c r="B108" s="7"/>
      <c r="C108" s="270"/>
      <c r="D108" s="41"/>
      <c r="E108" s="41"/>
      <c r="F108" s="8"/>
      <c r="G108" s="89"/>
    </row>
    <row r="109" spans="1:7" x14ac:dyDescent="0.3">
      <c r="A109" s="6"/>
      <c r="B109" s="7"/>
      <c r="C109" s="270"/>
      <c r="D109" s="41"/>
      <c r="E109" s="41"/>
      <c r="F109" s="8"/>
      <c r="G109" s="89"/>
    </row>
    <row r="110" spans="1:7" x14ac:dyDescent="0.3">
      <c r="A110" s="10"/>
      <c r="B110" s="11"/>
      <c r="C110" s="11"/>
      <c r="D110" s="11"/>
      <c r="E110" s="265"/>
      <c r="F110" s="265"/>
      <c r="G110" s="266"/>
    </row>
    <row r="111" spans="1:7" x14ac:dyDescent="0.3">
      <c r="A111" s="7"/>
      <c r="B111" s="7"/>
      <c r="C111" s="153"/>
      <c r="D111" s="153"/>
      <c r="E111" s="153"/>
      <c r="F111" s="7"/>
      <c r="G111" s="7"/>
    </row>
    <row r="112" spans="1:7" x14ac:dyDescent="0.3">
      <c r="A112" s="7"/>
      <c r="B112" s="7"/>
      <c r="C112" s="153"/>
      <c r="D112" s="153"/>
      <c r="E112" s="153"/>
      <c r="F112" s="7"/>
      <c r="G112" s="7"/>
    </row>
    <row r="113" spans="1:7" x14ac:dyDescent="0.3">
      <c r="A113" s="7"/>
      <c r="B113" s="7"/>
      <c r="C113" s="153"/>
      <c r="D113" s="154"/>
      <c r="E113" s="154"/>
      <c r="F113" s="93"/>
      <c r="G113" s="123"/>
    </row>
    <row r="114" spans="1:7" x14ac:dyDescent="0.3">
      <c r="A114" s="7"/>
      <c r="B114" s="7"/>
      <c r="C114" s="7"/>
      <c r="D114" s="93"/>
      <c r="E114" s="93"/>
      <c r="F114" s="93"/>
      <c r="G114" s="123"/>
    </row>
    <row r="115" spans="1:7" x14ac:dyDescent="0.3">
      <c r="A115" s="7"/>
      <c r="B115" s="7"/>
      <c r="C115" s="7"/>
      <c r="D115" s="93"/>
      <c r="E115" s="93"/>
      <c r="F115" s="93"/>
      <c r="G115" s="123"/>
    </row>
    <row r="116" spans="1:7" x14ac:dyDescent="0.3">
      <c r="A116" s="7"/>
      <c r="B116" s="18"/>
      <c r="C116" s="18"/>
      <c r="D116" s="93"/>
      <c r="E116" s="93"/>
      <c r="F116" s="93"/>
      <c r="G116" s="125"/>
    </row>
    <row r="117" spans="1:7" x14ac:dyDescent="0.3">
      <c r="A117" s="7"/>
      <c r="B117" s="20"/>
      <c r="C117" s="20"/>
      <c r="D117" s="126"/>
      <c r="E117" s="126"/>
      <c r="F117" s="126"/>
      <c r="G117" s="127"/>
    </row>
    <row r="118" spans="1:7" x14ac:dyDescent="0.3">
      <c r="A118" s="7"/>
      <c r="B118" s="7"/>
      <c r="C118" s="7"/>
      <c r="D118" s="7"/>
      <c r="E118" s="7"/>
      <c r="F118" s="7"/>
      <c r="G118" s="7"/>
    </row>
    <row r="124" spans="1:7" x14ac:dyDescent="0.3">
      <c r="A124" s="7"/>
      <c r="B124" s="7"/>
      <c r="C124" s="7"/>
      <c r="D124" s="7"/>
      <c r="E124" s="7"/>
      <c r="F124" s="7"/>
      <c r="G124" s="7"/>
    </row>
    <row r="125" spans="1:7" x14ac:dyDescent="0.3">
      <c r="A125" s="7"/>
      <c r="B125" s="7"/>
      <c r="C125" s="7"/>
      <c r="D125" s="7"/>
      <c r="E125" s="7"/>
      <c r="F125" s="7"/>
      <c r="G125" s="7"/>
    </row>
    <row r="126" spans="1:7" x14ac:dyDescent="0.3">
      <c r="A126" s="20"/>
      <c r="B126" s="20"/>
      <c r="C126" s="20"/>
      <c r="D126" s="64"/>
      <c r="E126" s="64"/>
      <c r="F126" s="64"/>
      <c r="G126" s="64"/>
    </row>
    <row r="127" spans="1:7" x14ac:dyDescent="0.3">
      <c r="A127" s="7"/>
      <c r="B127" s="7"/>
      <c r="C127" s="7"/>
      <c r="D127" s="7"/>
      <c r="E127" s="7"/>
      <c r="F127" s="7"/>
      <c r="G127" s="7"/>
    </row>
    <row r="128" spans="1:7" x14ac:dyDescent="0.3">
      <c r="A128" s="7"/>
      <c r="B128" s="7"/>
      <c r="C128" s="7"/>
      <c r="D128" s="7"/>
      <c r="E128" s="7"/>
      <c r="F128" s="7"/>
      <c r="G128" s="7"/>
    </row>
  </sheetData>
  <mergeCells count="3">
    <mergeCell ref="C96:D96"/>
    <mergeCell ref="C97:D97"/>
    <mergeCell ref="A101:C101"/>
  </mergeCells>
  <pageMargins left="0.7" right="0.7" top="0.78740157499999996" bottom="0.78740157499999996" header="0.3" footer="0.3"/>
  <pageSetup paperSize="9" orientation="landscape" r:id="rId1"/>
  <headerFooter>
    <oddHeader>&amp;C&amp;"-,Tučné"Schválený rozpočet rok 2022</oddHeader>
    <oddFooter>&amp;CStránka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 (3)</vt:lpstr>
      <vt:lpstr>List1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Ucetni</cp:lastModifiedBy>
  <cp:lastPrinted>2021-11-10T09:30:31Z</cp:lastPrinted>
  <dcterms:created xsi:type="dcterms:W3CDTF">2011-11-22T07:39:53Z</dcterms:created>
  <dcterms:modified xsi:type="dcterms:W3CDTF">2021-12-21T08:47:29Z</dcterms:modified>
</cp:coreProperties>
</file>